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backupFile="1"/>
  <bookViews>
    <workbookView xWindow="-105" yWindow="-105" windowWidth="19425" windowHeight="11505" tabRatio="768" activeTab="5"/>
  </bookViews>
  <sheets>
    <sheet name="BS-5-7" sheetId="1" r:id="rId1"/>
    <sheet name="PL-8-9" sheetId="5" r:id="rId2"/>
    <sheet name="Conso-10-11" sheetId="2" r:id="rId3"/>
    <sheet name="sepa" sheetId="4" state="hidden" r:id="rId4"/>
    <sheet name="Separate-12-13" sheetId="7" r:id="rId5"/>
    <sheet name="CF-14-15" sheetId="6" r:id="rId6"/>
  </sheets>
  <definedNames>
    <definedName name="_xlnm.Print_Area" localSheetId="0">'BS-5-7'!$A$1:$J$93</definedName>
    <definedName name="_xlnm.Print_Area" localSheetId="5">'CF-14-15'!$A$1:$J$120</definedName>
    <definedName name="_xlnm.Print_Area" localSheetId="1">'PL-8-9'!$A$1:$L$71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5" i="7"/>
  <c r="H61" s="1"/>
  <c r="F45"/>
  <c r="F52"/>
  <c r="H52"/>
  <c r="F54"/>
  <c r="H54"/>
  <c r="F59"/>
  <c r="H59"/>
  <c r="L60" i="2"/>
  <c r="H60"/>
  <c r="H67"/>
  <c r="L67"/>
  <c r="L73" s="1"/>
  <c r="L81" s="1"/>
  <c r="H73"/>
  <c r="H78"/>
  <c r="L78"/>
  <c r="H80" i="6"/>
  <c r="F61" i="7" l="1"/>
  <c r="H81" i="2"/>
  <c r="E103" i="6"/>
  <c r="G103"/>
  <c r="I103"/>
  <c r="D80" l="1"/>
  <c r="H100"/>
  <c r="J80"/>
  <c r="F80"/>
  <c r="J88" i="1"/>
  <c r="H88"/>
  <c r="D88"/>
  <c r="F88"/>
  <c r="H107" i="6" l="1"/>
  <c r="D107"/>
  <c r="J100" l="1"/>
  <c r="F100"/>
  <c r="Z76" i="2"/>
  <c r="Z66"/>
  <c r="AB66" s="1"/>
  <c r="Z65"/>
  <c r="AB65" s="1"/>
  <c r="Z64"/>
  <c r="AB64" s="1"/>
  <c r="AD78"/>
  <c r="H36"/>
  <c r="D36"/>
  <c r="D25"/>
  <c r="D31" s="1"/>
  <c r="L71" i="5"/>
  <c r="D39" i="2" l="1"/>
  <c r="D100" i="6"/>
  <c r="F14"/>
  <c r="P51" i="7"/>
  <c r="P50"/>
  <c r="P49"/>
  <c r="P19"/>
  <c r="P18"/>
  <c r="P20" s="1"/>
  <c r="P22" s="1"/>
  <c r="P17"/>
  <c r="P13"/>
  <c r="N30"/>
  <c r="N22"/>
  <c r="N20"/>
  <c r="L22"/>
  <c r="L20"/>
  <c r="D30"/>
  <c r="D22"/>
  <c r="D20"/>
  <c r="AD67" i="2"/>
  <c r="AD73" s="1"/>
  <c r="AG66"/>
  <c r="AG65"/>
  <c r="AG64"/>
  <c r="R67"/>
  <c r="R73" s="1"/>
  <c r="P67"/>
  <c r="AG18"/>
  <c r="AD31"/>
  <c r="AD25"/>
  <c r="P25"/>
  <c r="P31" s="1"/>
  <c r="Z24"/>
  <c r="AB24" s="1"/>
  <c r="AG24" s="1"/>
  <c r="Z23"/>
  <c r="AB23" s="1"/>
  <c r="AG23" s="1"/>
  <c r="Z22"/>
  <c r="AB22" s="1"/>
  <c r="AG22" s="1"/>
  <c r="Z18"/>
  <c r="Z34"/>
  <c r="V25"/>
  <c r="V31" s="1"/>
  <c r="T25"/>
  <c r="T31" s="1"/>
  <c r="R25"/>
  <c r="R31" s="1"/>
  <c r="AG25" l="1"/>
  <c r="AG31" s="1"/>
  <c r="Z25"/>
  <c r="Z31" s="1"/>
  <c r="AB25"/>
  <c r="AB31" s="1"/>
  <c r="AG67"/>
  <c r="AG73" s="1"/>
  <c r="J46" i="5" l="1"/>
  <c r="D46"/>
  <c r="L22"/>
  <c r="J22"/>
  <c r="F22"/>
  <c r="D22"/>
  <c r="D16"/>
  <c r="J32" i="1"/>
  <c r="H32"/>
  <c r="D32"/>
  <c r="J19"/>
  <c r="H19"/>
  <c r="F19"/>
  <c r="D19"/>
  <c r="D34" l="1"/>
  <c r="AB67" i="2"/>
  <c r="L26" i="7"/>
  <c r="P26" s="1"/>
  <c r="J14" i="6" l="1"/>
  <c r="H14"/>
  <c r="D14"/>
  <c r="D55" i="1" l="1"/>
  <c r="F55"/>
  <c r="N28" i="7" l="1"/>
  <c r="J28"/>
  <c r="H28"/>
  <c r="F28"/>
  <c r="D28"/>
  <c r="N59" l="1"/>
  <c r="K59"/>
  <c r="J59"/>
  <c r="N52"/>
  <c r="N54" s="1"/>
  <c r="N61" s="1"/>
  <c r="L52"/>
  <c r="L54" s="1"/>
  <c r="J52"/>
  <c r="J54" s="1"/>
  <c r="J61" s="1"/>
  <c r="Z80" i="2"/>
  <c r="AB80" s="1"/>
  <c r="AG80" s="1"/>
  <c r="X78"/>
  <c r="V78"/>
  <c r="P78"/>
  <c r="AB73"/>
  <c r="Z67"/>
  <c r="Z73" s="1"/>
  <c r="X67"/>
  <c r="X73" s="1"/>
  <c r="V67"/>
  <c r="V73" s="1"/>
  <c r="T67"/>
  <c r="T73" s="1"/>
  <c r="P73"/>
  <c r="L46" i="5"/>
  <c r="L37"/>
  <c r="L16"/>
  <c r="L27" s="1"/>
  <c r="L29" s="1"/>
  <c r="F46"/>
  <c r="F37"/>
  <c r="T35" i="2" s="1"/>
  <c r="Z35" s="1"/>
  <c r="F16" i="5"/>
  <c r="J90" i="1"/>
  <c r="F90"/>
  <c r="J64"/>
  <c r="J55"/>
  <c r="F64"/>
  <c r="F66"/>
  <c r="J34"/>
  <c r="F32"/>
  <c r="F34" s="1"/>
  <c r="R35" i="2" l="1"/>
  <c r="F48" i="5"/>
  <c r="J11" i="6"/>
  <c r="J40" s="1"/>
  <c r="J51" s="1"/>
  <c r="J53" s="1"/>
  <c r="J103" s="1"/>
  <c r="J106" s="1"/>
  <c r="J108" s="1"/>
  <c r="L63" i="5"/>
  <c r="AB35" i="2"/>
  <c r="AG35" s="1"/>
  <c r="Z36"/>
  <c r="L48" i="5"/>
  <c r="L49" s="1"/>
  <c r="L68" s="1"/>
  <c r="L27" i="7"/>
  <c r="F27" i="5"/>
  <c r="F29" s="1"/>
  <c r="J66" i="1"/>
  <c r="J92" s="1"/>
  <c r="F92"/>
  <c r="P52" i="7"/>
  <c r="P54" s="1"/>
  <c r="L24" i="5"/>
  <c r="F24"/>
  <c r="P25" i="7"/>
  <c r="AD36" i="2"/>
  <c r="AD39" s="1"/>
  <c r="K28" i="7"/>
  <c r="J20"/>
  <c r="J22" s="1"/>
  <c r="H20"/>
  <c r="H22" s="1"/>
  <c r="F20"/>
  <c r="F22" s="1"/>
  <c r="Z38" i="2"/>
  <c r="AB38" s="1"/>
  <c r="AG38" s="1"/>
  <c r="X36"/>
  <c r="V36"/>
  <c r="T36"/>
  <c r="P36"/>
  <c r="L36"/>
  <c r="X25"/>
  <c r="X31" s="1"/>
  <c r="L25"/>
  <c r="L31" s="1"/>
  <c r="H25"/>
  <c r="H31" s="1"/>
  <c r="H39" s="1"/>
  <c r="L39" l="1"/>
  <c r="X39"/>
  <c r="X60" s="1"/>
  <c r="X81" s="1"/>
  <c r="F11" i="6"/>
  <c r="F63" i="5"/>
  <c r="F61" s="1"/>
  <c r="L28" i="7"/>
  <c r="L30" s="1"/>
  <c r="P27"/>
  <c r="F49" i="5"/>
  <c r="F68" s="1"/>
  <c r="AD60" i="2"/>
  <c r="AD81" s="1"/>
  <c r="J30" i="7"/>
  <c r="V39" i="2"/>
  <c r="V60" s="1"/>
  <c r="V81" s="1"/>
  <c r="T39"/>
  <c r="T60" s="1"/>
  <c r="H30" i="7"/>
  <c r="F30"/>
  <c r="P39" i="2"/>
  <c r="P60" s="1"/>
  <c r="P81" s="1"/>
  <c r="P28" i="7" l="1"/>
  <c r="P30" s="1"/>
  <c r="F71" i="5"/>
  <c r="R34" i="2"/>
  <c r="F40" i="6"/>
  <c r="F51" s="1"/>
  <c r="F53" s="1"/>
  <c r="F103" s="1"/>
  <c r="F106" s="1"/>
  <c r="F108" s="1"/>
  <c r="N45" i="7"/>
  <c r="J45"/>
  <c r="Z39" i="2"/>
  <c r="Z60" s="1"/>
  <c r="L45" i="7"/>
  <c r="AB34" i="2" l="1"/>
  <c r="R36"/>
  <c r="R39" s="1"/>
  <c r="R60" s="1"/>
  <c r="P45" i="7"/>
  <c r="AB36" i="2" l="1"/>
  <c r="AB39" s="1"/>
  <c r="AB60" s="1"/>
  <c r="AG34"/>
  <c r="AG36" s="1"/>
  <c r="AG39" s="1"/>
  <c r="AG60" s="1"/>
  <c r="D37" i="5"/>
  <c r="J16"/>
  <c r="H90" i="1"/>
  <c r="D90"/>
  <c r="D64"/>
  <c r="T77" i="2" l="1"/>
  <c r="Z77" s="1"/>
  <c r="D48" i="5"/>
  <c r="J27"/>
  <c r="J24"/>
  <c r="J37"/>
  <c r="J48" s="1"/>
  <c r="D27"/>
  <c r="H64" i="1"/>
  <c r="H55"/>
  <c r="D66"/>
  <c r="R11" i="4"/>
  <c r="R12"/>
  <c r="R14"/>
  <c r="D14"/>
  <c r="D34"/>
  <c r="E14"/>
  <c r="E34"/>
  <c r="F14"/>
  <c r="G14"/>
  <c r="H14"/>
  <c r="I14"/>
  <c r="I34"/>
  <c r="J14"/>
  <c r="K14"/>
  <c r="L14"/>
  <c r="M14"/>
  <c r="N14"/>
  <c r="O14"/>
  <c r="P14"/>
  <c r="Q14"/>
  <c r="R21"/>
  <c r="R22"/>
  <c r="R23"/>
  <c r="D25"/>
  <c r="F25"/>
  <c r="H25"/>
  <c r="J25"/>
  <c r="J34"/>
  <c r="N25"/>
  <c r="P25"/>
  <c r="R25"/>
  <c r="R31"/>
  <c r="E32"/>
  <c r="G32"/>
  <c r="I32"/>
  <c r="K32"/>
  <c r="M32"/>
  <c r="O32"/>
  <c r="O34"/>
  <c r="Q32"/>
  <c r="Q34"/>
  <c r="G34"/>
  <c r="H34"/>
  <c r="K34"/>
  <c r="L34"/>
  <c r="M34"/>
  <c r="R45"/>
  <c r="R48"/>
  <c r="R46"/>
  <c r="D48"/>
  <c r="E48"/>
  <c r="F48"/>
  <c r="G48"/>
  <c r="G68"/>
  <c r="H48"/>
  <c r="I48"/>
  <c r="J48"/>
  <c r="J68"/>
  <c r="K48"/>
  <c r="L48"/>
  <c r="M48"/>
  <c r="N48"/>
  <c r="O48"/>
  <c r="P48"/>
  <c r="Q48"/>
  <c r="Q68"/>
  <c r="R55"/>
  <c r="R56"/>
  <c r="R59"/>
  <c r="R57"/>
  <c r="D59"/>
  <c r="D68"/>
  <c r="F59"/>
  <c r="H59"/>
  <c r="J59"/>
  <c r="N59"/>
  <c r="P59"/>
  <c r="P62"/>
  <c r="R62" s="1"/>
  <c r="R66" s="1"/>
  <c r="R68" s="1"/>
  <c r="R65"/>
  <c r="E66"/>
  <c r="G66"/>
  <c r="I66"/>
  <c r="K66"/>
  <c r="K68"/>
  <c r="M66"/>
  <c r="M68"/>
  <c r="O66"/>
  <c r="Q66"/>
  <c r="E68"/>
  <c r="H68"/>
  <c r="I68"/>
  <c r="L68"/>
  <c r="O68"/>
  <c r="I27" i="5"/>
  <c r="AB77" i="2" l="1"/>
  <c r="Z78"/>
  <c r="T78"/>
  <c r="T81" s="1"/>
  <c r="D24" i="5"/>
  <c r="L58" i="7"/>
  <c r="P66" i="4"/>
  <c r="P68" s="1"/>
  <c r="H34" i="1"/>
  <c r="H66"/>
  <c r="H92" s="1"/>
  <c r="D92"/>
  <c r="Z81" i="2" l="1"/>
  <c r="P58" i="7"/>
  <c r="D29" i="5"/>
  <c r="J29"/>
  <c r="J63" s="1"/>
  <c r="J61" s="1"/>
  <c r="J71" l="1"/>
  <c r="P28" i="4"/>
  <c r="D63" i="5"/>
  <c r="D61" s="1"/>
  <c r="D11" i="6"/>
  <c r="D40" s="1"/>
  <c r="D51" s="1"/>
  <c r="D53" s="1"/>
  <c r="D103" s="1"/>
  <c r="D106" s="1"/>
  <c r="D108" s="1"/>
  <c r="AG77" i="2"/>
  <c r="J49" i="5"/>
  <c r="J68" s="1"/>
  <c r="H11" i="6"/>
  <c r="L57" i="7"/>
  <c r="D49" i="5"/>
  <c r="D68" s="1"/>
  <c r="P32" i="4" l="1"/>
  <c r="P34" s="1"/>
  <c r="R28"/>
  <c r="R32" s="1"/>
  <c r="R34" s="1"/>
  <c r="R76" i="2"/>
  <c r="D71" i="5"/>
  <c r="H40" i="6"/>
  <c r="H51" s="1"/>
  <c r="H53" s="1"/>
  <c r="H103" s="1"/>
  <c r="H106" s="1"/>
  <c r="H108" s="1"/>
  <c r="P57" i="7"/>
  <c r="P59" s="1"/>
  <c r="P61" s="1"/>
  <c r="L59"/>
  <c r="L61" s="1"/>
  <c r="AB76" i="2" l="1"/>
  <c r="R78"/>
  <c r="R81" s="1"/>
  <c r="AG76" l="1"/>
  <c r="AG78" s="1"/>
  <c r="AG81" s="1"/>
  <c r="AB78"/>
  <c r="AB81" s="1"/>
</calcChain>
</file>

<file path=xl/sharedStrings.xml><?xml version="1.0" encoding="utf-8"?>
<sst xmlns="http://schemas.openxmlformats.org/spreadsheetml/2006/main" count="678" uniqueCount="306">
  <si>
    <t>Note</t>
  </si>
  <si>
    <t>Cash and cash equivalents</t>
  </si>
  <si>
    <t>Other current assets</t>
  </si>
  <si>
    <t>Retained earnings</t>
  </si>
  <si>
    <t>Share premium</t>
  </si>
  <si>
    <t>Unappropriated</t>
  </si>
  <si>
    <t>Total</t>
  </si>
  <si>
    <t xml:space="preserve">Translation </t>
  </si>
  <si>
    <t xml:space="preserve">Cash flows from operating activities  </t>
  </si>
  <si>
    <t xml:space="preserve">Cash flows from investing activities </t>
  </si>
  <si>
    <t xml:space="preserve">Cash flows from financing activities </t>
  </si>
  <si>
    <t>Separate financial statements</t>
  </si>
  <si>
    <t>Share capital</t>
  </si>
  <si>
    <t>KCE Electronics Public Company Limited and its subsidiaries</t>
  </si>
  <si>
    <t>Other income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</si>
  <si>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</si>
  <si>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</si>
  <si>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</si>
  <si>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</si>
  <si>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</si>
  <si>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</si>
  <si>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</si>
  <si>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</si>
  <si>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</si>
  <si>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</si>
  <si>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</si>
  <si>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Expenses</t>
  </si>
  <si>
    <t>Total expenses</t>
  </si>
  <si>
    <t xml:space="preserve">Administrative expenses </t>
  </si>
  <si>
    <t xml:space="preserve">Appropriated </t>
  </si>
  <si>
    <t>Treasury shares</t>
  </si>
  <si>
    <t>Total equity</t>
  </si>
  <si>
    <t>Excess of investments</t>
  </si>
  <si>
    <t>arising from additional</t>
  </si>
  <si>
    <t xml:space="preserve">   Unappropriated </t>
  </si>
  <si>
    <t>paid-up</t>
  </si>
  <si>
    <t xml:space="preserve">   finance lease agreements</t>
  </si>
  <si>
    <t xml:space="preserve">Inventories </t>
  </si>
  <si>
    <t xml:space="preserve">Investments in subsidiaries </t>
  </si>
  <si>
    <t>Other non-current assets</t>
  </si>
  <si>
    <t>Income tax payable</t>
  </si>
  <si>
    <t>Total comprehensive income attributable to:</t>
  </si>
  <si>
    <t>1)  Non-cash related transaction for operating activities</t>
  </si>
  <si>
    <t xml:space="preserve">Consolidated financial statements </t>
  </si>
  <si>
    <t xml:space="preserve">purchases of investments </t>
  </si>
  <si>
    <t xml:space="preserve">in subsidiaries </t>
  </si>
  <si>
    <t>at a price higher</t>
  </si>
  <si>
    <t xml:space="preserve"> than the net</t>
  </si>
  <si>
    <t>book value of</t>
  </si>
  <si>
    <t>Total other</t>
  </si>
  <si>
    <t>the subsidiaries</t>
  </si>
  <si>
    <t>components of</t>
  </si>
  <si>
    <t xml:space="preserve">attributable to </t>
  </si>
  <si>
    <t xml:space="preserve"> at the</t>
  </si>
  <si>
    <t>reserve</t>
  </si>
  <si>
    <t xml:space="preserve"> acquisition date</t>
  </si>
  <si>
    <t>equity</t>
  </si>
  <si>
    <t xml:space="preserve">Property, plant and equipment </t>
  </si>
  <si>
    <t>Intangible assets</t>
  </si>
  <si>
    <t>31 December</t>
  </si>
  <si>
    <t>Consolidated financial</t>
  </si>
  <si>
    <t>Separate financial</t>
  </si>
  <si>
    <t xml:space="preserve">statements </t>
  </si>
  <si>
    <t>statements</t>
  </si>
  <si>
    <t>Loss from write-off of equipment</t>
  </si>
  <si>
    <t xml:space="preserve">   in trading securities </t>
  </si>
  <si>
    <t>Inventories</t>
  </si>
  <si>
    <t>Liabilities and equity</t>
  </si>
  <si>
    <t>Equity</t>
  </si>
  <si>
    <t xml:space="preserve">   Issued and paid-up share capital</t>
  </si>
  <si>
    <t xml:space="preserve">   Authorised share capital </t>
  </si>
  <si>
    <t xml:space="preserve">   Appropriated</t>
  </si>
  <si>
    <t xml:space="preserve">      Legal reserve</t>
  </si>
  <si>
    <t>Other components of equity</t>
  </si>
  <si>
    <t>Non-controlling interests</t>
  </si>
  <si>
    <t>Total liabilities and equity</t>
  </si>
  <si>
    <t>Finance costs</t>
  </si>
  <si>
    <t xml:space="preserve">   Non-controlling interests </t>
  </si>
  <si>
    <t>Cash and cash equivalents at 1 January</t>
  </si>
  <si>
    <t xml:space="preserve">Statements of changes in equity </t>
  </si>
  <si>
    <t xml:space="preserve">   Total contributions by and distributions to</t>
  </si>
  <si>
    <t xml:space="preserve">      owners of the Company</t>
  </si>
  <si>
    <t xml:space="preserve">   Profit or loss</t>
  </si>
  <si>
    <t xml:space="preserve">   Other comprehensive income</t>
  </si>
  <si>
    <t>-</t>
  </si>
  <si>
    <t>Interest paid</t>
  </si>
  <si>
    <t>Changes in operating assets and liabilities</t>
  </si>
  <si>
    <t>Profit attributable to:</t>
  </si>
  <si>
    <t xml:space="preserve">   Reduction of ordinary shares</t>
  </si>
  <si>
    <t xml:space="preserve">   Share-based payment transactions</t>
  </si>
  <si>
    <t>Amortisation</t>
  </si>
  <si>
    <t>Share-based payment transactions</t>
  </si>
  <si>
    <t>Net cash from operating activities</t>
  </si>
  <si>
    <t xml:space="preserve">         Increase in employee benefit obligations</t>
  </si>
  <si>
    <t>Other comprehensive income</t>
  </si>
  <si>
    <t>interests</t>
  </si>
  <si>
    <t xml:space="preserve">   rendering of services</t>
  </si>
  <si>
    <t>Legal</t>
  </si>
  <si>
    <t xml:space="preserve">Transactions with owners, </t>
  </si>
  <si>
    <t xml:space="preserve">   recorded directly in equity</t>
  </si>
  <si>
    <t xml:space="preserve">   Contributions by and distributions </t>
  </si>
  <si>
    <t xml:space="preserve">      to owners of the Company</t>
  </si>
  <si>
    <t>Legal reserve</t>
  </si>
  <si>
    <t xml:space="preserve">Issued and </t>
  </si>
  <si>
    <t>share capital</t>
  </si>
  <si>
    <t xml:space="preserve">owners of </t>
  </si>
  <si>
    <t>Non-controlling</t>
  </si>
  <si>
    <t>Interest expense</t>
  </si>
  <si>
    <t>Share</t>
  </si>
  <si>
    <t>warrants</t>
  </si>
  <si>
    <t>Goodwill</t>
  </si>
  <si>
    <t>Deferred tax assets</t>
  </si>
  <si>
    <t>Deferred tax liabilities</t>
  </si>
  <si>
    <t xml:space="preserve">For the year ended </t>
  </si>
  <si>
    <t>Profit for the year</t>
  </si>
  <si>
    <t>Total comprehensive income for the year</t>
  </si>
  <si>
    <t>(in Baht)</t>
  </si>
  <si>
    <t xml:space="preserve">Cash paid for additional investments </t>
  </si>
  <si>
    <t>Dividend paid</t>
  </si>
  <si>
    <t>Cash and cash equivalents at 31 December</t>
  </si>
  <si>
    <t xml:space="preserve">   Issue of ordinary shares</t>
  </si>
  <si>
    <t xml:space="preserve">   Dividend </t>
  </si>
  <si>
    <t>Year ended 31 December 2013</t>
  </si>
  <si>
    <t>Balance at 31 December 2013</t>
  </si>
  <si>
    <t>Balance at 31 December 2012 - as reported</t>
  </si>
  <si>
    <t>Impact of changes in accounting policies</t>
  </si>
  <si>
    <t>Balance at 31 December 2012 - restated</t>
  </si>
  <si>
    <t xml:space="preserve">   and at 1 January 2013</t>
  </si>
  <si>
    <t xml:space="preserve">Short-term investments </t>
  </si>
  <si>
    <t xml:space="preserve">   in trading securities</t>
  </si>
  <si>
    <t>Dividend income from subsidiaries</t>
  </si>
  <si>
    <t>20, 21</t>
  </si>
  <si>
    <t>Comprehensive income for the year</t>
  </si>
  <si>
    <t xml:space="preserve">Equity attributable to owners of </t>
  </si>
  <si>
    <t>20, 22</t>
  </si>
  <si>
    <t xml:space="preserve">   in associate</t>
  </si>
  <si>
    <t>Cash paid for additional investment in other company</t>
  </si>
  <si>
    <t>Net cash inflow on disposal of  investment in other company</t>
  </si>
  <si>
    <t xml:space="preserve">       Defined benefit plan actuarial gains (losses),</t>
  </si>
  <si>
    <t xml:space="preserve">          net of tax</t>
  </si>
  <si>
    <t>Year ended 31 December 2014</t>
  </si>
  <si>
    <t>Balance at 31 December 2013 - restated</t>
  </si>
  <si>
    <t xml:space="preserve">   and at 1 January 2014</t>
  </si>
  <si>
    <t>Balance at 31 December 2014</t>
  </si>
  <si>
    <t>Balance at 31 December 2013 - as reported</t>
  </si>
  <si>
    <t>Change in</t>
  </si>
  <si>
    <t>percentage of</t>
  </si>
  <si>
    <t>holding in</t>
  </si>
  <si>
    <t>subsidiaries</t>
  </si>
  <si>
    <t>Proceed of liabilities under hire-purchase and</t>
  </si>
  <si>
    <t>Statement of changes in equity</t>
  </si>
  <si>
    <t>Dividend received from subsidiaries</t>
  </si>
  <si>
    <t xml:space="preserve">Gain on previously-held equity interest </t>
  </si>
  <si>
    <t xml:space="preserve">   prior to business combination</t>
  </si>
  <si>
    <t>Dividend income from associate</t>
  </si>
  <si>
    <t>Dividend received from associate</t>
  </si>
  <si>
    <t>Effect of exchange rate changes on balances held</t>
  </si>
  <si>
    <t xml:space="preserve">   in foreign currencies</t>
  </si>
  <si>
    <t>Loss from write-off of inventories</t>
  </si>
  <si>
    <t>2016</t>
  </si>
  <si>
    <t>Investment properties</t>
  </si>
  <si>
    <t xml:space="preserve">   Changes in ownership interests in subsidiaries</t>
  </si>
  <si>
    <t xml:space="preserve">   Total changes in ownership interests in subsidiaries</t>
  </si>
  <si>
    <t xml:space="preserve">Unrealised loss on revaluation of investments </t>
  </si>
  <si>
    <t>Net cash from (used in) investing activities</t>
  </si>
  <si>
    <t>Trade and other current receivables</t>
  </si>
  <si>
    <t>Trade and other current payables</t>
  </si>
  <si>
    <t>Current portion of long-term borrowings</t>
  </si>
  <si>
    <t>Long-term borrowings</t>
  </si>
  <si>
    <t>Warrants</t>
  </si>
  <si>
    <t xml:space="preserve">Revenues from sale of goods and </t>
  </si>
  <si>
    <t>Distribution costs</t>
  </si>
  <si>
    <t>premium</t>
  </si>
  <si>
    <t>financial</t>
  </si>
  <si>
    <t>Provision for employee benefit</t>
  </si>
  <si>
    <t>Taxes paid</t>
  </si>
  <si>
    <t>Proceeds from disposals of machinery and equipment</t>
  </si>
  <si>
    <t>Acquisition of property, plant and equipment</t>
  </si>
  <si>
    <t>Acquisition of intangible assets</t>
  </si>
  <si>
    <t>Acquisition of investment properties</t>
  </si>
  <si>
    <t>Increase in investment in subsidiary</t>
  </si>
  <si>
    <t xml:space="preserve">Net cash inflow on additional investment in </t>
  </si>
  <si>
    <t xml:space="preserve">   subsidiary without a change in control</t>
  </si>
  <si>
    <t xml:space="preserve">   before effect of exchange rate</t>
  </si>
  <si>
    <t>Statement of financial position</t>
  </si>
  <si>
    <t xml:space="preserve">Separate financial </t>
  </si>
  <si>
    <t>Statement of comprehensive income</t>
  </si>
  <si>
    <t xml:space="preserve">Statement of changes in equity </t>
  </si>
  <si>
    <t>Items that will be reclassified subsequently</t>
  </si>
  <si>
    <t>Exchange differences on translating</t>
  </si>
  <si>
    <t xml:space="preserve">Total items that will be reclassified </t>
  </si>
  <si>
    <t xml:space="preserve">   subsequently to profit or loss</t>
  </si>
  <si>
    <t>Total items that will not be reclassified</t>
  </si>
  <si>
    <t xml:space="preserve">    defined benefit plans</t>
  </si>
  <si>
    <t xml:space="preserve">    to profit or loss</t>
  </si>
  <si>
    <t>Income tax relating to items that</t>
  </si>
  <si>
    <t xml:space="preserve">    will not be reclassified</t>
  </si>
  <si>
    <t xml:space="preserve">      Increase of non-controlling interests </t>
  </si>
  <si>
    <t xml:space="preserve">    financial statements</t>
  </si>
  <si>
    <t>Employee benefit paid</t>
  </si>
  <si>
    <t xml:space="preserve">   Owners of the Company</t>
  </si>
  <si>
    <t>the Company</t>
  </si>
  <si>
    <t xml:space="preserve">      Issue of ordinary shares</t>
  </si>
  <si>
    <t xml:space="preserve">      Share-based payment transactions</t>
  </si>
  <si>
    <t xml:space="preserve">      Dividends</t>
  </si>
  <si>
    <t xml:space="preserve">    Dividends </t>
  </si>
  <si>
    <t xml:space="preserve">    Share-based payment transactions</t>
  </si>
  <si>
    <t xml:space="preserve">    Issue of ordinary shares</t>
  </si>
  <si>
    <t>Statement of cash flows</t>
  </si>
  <si>
    <t>Proceeds from sale of current investment</t>
  </si>
  <si>
    <t xml:space="preserve">            disposal of machinery and equipment</t>
  </si>
  <si>
    <t xml:space="preserve">            purchase of machinery and equipment </t>
  </si>
  <si>
    <t>Net increase (decrease) in cash and cash equivalents</t>
  </si>
  <si>
    <t xml:space="preserve">    for the year, net of tax</t>
  </si>
  <si>
    <t>Proceeds from capital increase and warrants exercised</t>
  </si>
  <si>
    <t xml:space="preserve">-        </t>
  </si>
  <si>
    <t xml:space="preserve"> of equity</t>
  </si>
  <si>
    <t>Other components</t>
  </si>
  <si>
    <t xml:space="preserve">         with a change in control</t>
  </si>
  <si>
    <t>Cost of sale of goods and rendering of services</t>
  </si>
  <si>
    <t>Loss (gain) on disposal of machinery and equipment</t>
  </si>
  <si>
    <t>Sell of shares in subsidiary</t>
  </si>
  <si>
    <t>Transfer to legal reserve</t>
  </si>
  <si>
    <t>Contract costs assets</t>
  </si>
  <si>
    <t>Share of profit from investments in associate</t>
  </si>
  <si>
    <t>Supplemental disclosure of cash flows information</t>
  </si>
  <si>
    <t>Other current financial assets</t>
  </si>
  <si>
    <t>Right-of-use assets</t>
  </si>
  <si>
    <t>Profit from operating activities</t>
  </si>
  <si>
    <t xml:space="preserve">Basic earnings per share </t>
  </si>
  <si>
    <t>Current portion of lease liabilities</t>
  </si>
  <si>
    <t xml:space="preserve">   (2019: Current portion of liabilities under </t>
  </si>
  <si>
    <t xml:space="preserve">   hire-purchase and finance lease agreements)</t>
  </si>
  <si>
    <t xml:space="preserve">Lease liabilities </t>
  </si>
  <si>
    <t>Short-term borrowings from financial institutions</t>
  </si>
  <si>
    <t>Amortisation on contract costs assets</t>
  </si>
  <si>
    <t>Non-current provisions for employee benefits</t>
  </si>
  <si>
    <t>Share of profit of associate accounted for</t>
  </si>
  <si>
    <t xml:space="preserve">  using equity method, net of tax</t>
  </si>
  <si>
    <t xml:space="preserve">    from financial institutions </t>
  </si>
  <si>
    <r>
      <t>Earnings per share</t>
    </r>
    <r>
      <rPr>
        <b/>
        <i/>
        <sz val="11"/>
        <rFont val="Times New Roman"/>
        <family val="1"/>
      </rPr>
      <t xml:space="preserve"> (in Baht)</t>
    </r>
  </si>
  <si>
    <t>Transactions with owners, recorded directly in equity</t>
  </si>
  <si>
    <t>Investment in associate</t>
  </si>
  <si>
    <t>Other current financial liabilities</t>
  </si>
  <si>
    <t>Profit before income tax expense</t>
  </si>
  <si>
    <t>Items that will not be reclassified subsequently</t>
  </si>
  <si>
    <t xml:space="preserve">   to profit or loss</t>
  </si>
  <si>
    <t xml:space="preserve">    subsequently to profit or loss</t>
  </si>
  <si>
    <t xml:space="preserve">   (2019: Liabilities under hire purchase</t>
  </si>
  <si>
    <t xml:space="preserve">   and finance lease agreements)</t>
  </si>
  <si>
    <t>Unrealised loss on exchange rate and hedging activities</t>
  </si>
  <si>
    <t>Cash receipts from unit trust</t>
  </si>
  <si>
    <t>Cash payments for unit trust</t>
  </si>
  <si>
    <t xml:space="preserve">   Contributions by and distributions to owners</t>
  </si>
  <si>
    <t xml:space="preserve">   Total contributions by and distributions to owners</t>
  </si>
  <si>
    <t>Total transactions with owners, recorded directly in equity</t>
  </si>
  <si>
    <t xml:space="preserve">   </t>
  </si>
  <si>
    <t>Adjustments to reconcile profit to cash receipts (payments)</t>
  </si>
  <si>
    <t>Gain on fair value adjustment of unit trust</t>
  </si>
  <si>
    <t>(Reversal of) loss on inventories devaluation</t>
  </si>
  <si>
    <t>Payment of lease liabilities</t>
  </si>
  <si>
    <t>Depreciation for plant and equipment,</t>
  </si>
  <si>
    <t xml:space="preserve">   the parent</t>
  </si>
  <si>
    <t xml:space="preserve">   investment properties and right-of-use assets</t>
  </si>
  <si>
    <t>2022</t>
  </si>
  <si>
    <t>Income</t>
  </si>
  <si>
    <t>Total income</t>
  </si>
  <si>
    <t>Net cash generated from operations</t>
  </si>
  <si>
    <t>Tax expense</t>
  </si>
  <si>
    <t>Reversal of expected credit loss</t>
  </si>
  <si>
    <t>Year ended 31 December 2023</t>
  </si>
  <si>
    <t>Balance at 1 January 2023</t>
  </si>
  <si>
    <t>Balance at 31 December 2023</t>
  </si>
  <si>
    <t>2023</t>
  </si>
  <si>
    <t>Non-current assets classified as held for sale</t>
  </si>
  <si>
    <t>Current contract liabilities</t>
  </si>
  <si>
    <t>5)     Borrowing costs relating to the acquisition of assets</t>
  </si>
  <si>
    <t>Loss on sale of unit trust</t>
  </si>
  <si>
    <t>Net cash used in financing activities</t>
  </si>
  <si>
    <t>Proceeds from borrowings from financial instituitions</t>
  </si>
  <si>
    <t>Repayment of borrowings from financial instituitions</t>
  </si>
  <si>
    <t>2024</t>
  </si>
  <si>
    <t>Year ended 31 December 2024</t>
  </si>
  <si>
    <t>Balance at 1 January 2024</t>
  </si>
  <si>
    <t>Balance at 31 December 2024</t>
  </si>
  <si>
    <t>Net cash outflow on acquisition of subsidiary</t>
  </si>
  <si>
    <t>4)     Net increase in right-of-use assets</t>
  </si>
  <si>
    <t xml:space="preserve">1)     Net (increase) decrease in other current receivables from </t>
  </si>
  <si>
    <t xml:space="preserve">2)     Net increase (decrease) in trust receipts from </t>
  </si>
  <si>
    <t xml:space="preserve">3)     Net increase (decrease) in other current payables from </t>
  </si>
  <si>
    <t>Short-term loans to related party</t>
  </si>
  <si>
    <t>Short-term loans from related party</t>
  </si>
  <si>
    <t xml:space="preserve">Loss on remeasurements of </t>
  </si>
  <si>
    <t>Other comprehensive loss</t>
  </si>
  <si>
    <t xml:space="preserve">   Contributions by and distributions to owners of the parent</t>
  </si>
  <si>
    <t xml:space="preserve">   Total contributions by and distributions to owners of the parent</t>
  </si>
  <si>
    <t xml:space="preserve">   Distributions to owners of the parent</t>
  </si>
  <si>
    <t xml:space="preserve">   Total distributions to owners of the parent</t>
  </si>
  <si>
    <t xml:space="preserve">   Distributions to owners</t>
  </si>
  <si>
    <t xml:space="preserve">   Total distributions to owners</t>
  </si>
  <si>
    <t>(Reversal of) impairment loss on machinery and plant equipment</t>
  </si>
  <si>
    <t>Net short-term loans to related party</t>
  </si>
  <si>
    <t>Decrease in short-term borrowings</t>
  </si>
  <si>
    <t>Net short-term loans from related party</t>
  </si>
  <si>
    <t>5, 7</t>
  </si>
  <si>
    <t>16, 23</t>
  </si>
</sst>
</file>

<file path=xl/styles.xml><?xml version="1.0" encoding="utf-8"?>
<styleSheet xmlns="http://schemas.openxmlformats.org/spreadsheetml/2006/main">
  <numFmts count="6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0.0"/>
  </numFmts>
  <fonts count="18">
    <font>
      <sz val="11"/>
      <name val="Times New Roman"/>
      <family val="1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ApFont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</font>
    <font>
      <i/>
      <u/>
      <sz val="11"/>
      <name val="Times New Roman"/>
      <family val="1"/>
    </font>
    <font>
      <b/>
      <sz val="14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sz val="14"/>
      <name val="CordiaUPC"/>
      <family val="2"/>
    </font>
    <font>
      <sz val="14"/>
      <name val="CordiaUPC"/>
      <family val="2"/>
    </font>
    <font>
      <sz val="15"/>
      <name val="Angsana New"/>
      <family val="1"/>
    </font>
    <font>
      <u val="singleAccounting"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4" fillId="0" borderId="0"/>
    <xf numFmtId="0" fontId="15" fillId="0" borderId="0"/>
    <xf numFmtId="0" fontId="3" fillId="0" borderId="0"/>
    <xf numFmtId="0" fontId="2" fillId="0" borderId="0"/>
    <xf numFmtId="0" fontId="2" fillId="0" borderId="0">
      <alignment vertical="center"/>
    </xf>
  </cellStyleXfs>
  <cellXfs count="527">
    <xf numFmtId="0" fontId="0" fillId="0" borderId="0" xfId="0"/>
    <xf numFmtId="0" fontId="4" fillId="0" borderId="0" xfId="0" applyNumberFormat="1" applyFont="1" applyAlignment="1"/>
    <xf numFmtId="0" fontId="5" fillId="0" borderId="0" xfId="0" applyFont="1" applyAlignment="1">
      <alignment horizontal="centerContinuous"/>
    </xf>
    <xf numFmtId="37" fontId="5" fillId="0" borderId="0" xfId="0" applyNumberFormat="1" applyFont="1" applyAlignment="1">
      <alignment horizontal="centerContinuous"/>
    </xf>
    <xf numFmtId="38" fontId="5" fillId="0" borderId="0" xfId="0" applyNumberFormat="1" applyFont="1" applyAlignment="1">
      <alignment horizontal="left"/>
    </xf>
    <xf numFmtId="37" fontId="5" fillId="0" borderId="0" xfId="0" quotePrefix="1" applyNumberFormat="1" applyFont="1" applyAlignment="1">
      <alignment horizontal="centerContinuous"/>
    </xf>
    <xf numFmtId="0" fontId="5" fillId="0" borderId="0" xfId="0" applyNumberFormat="1" applyFont="1" applyAlignment="1"/>
    <xf numFmtId="38" fontId="5" fillId="0" borderId="0" xfId="0" applyNumberFormat="1" applyFont="1" applyAlignment="1"/>
    <xf numFmtId="38" fontId="5" fillId="0" borderId="0" xfId="0" applyNumberFormat="1" applyFont="1" applyBorder="1" applyAlignment="1"/>
    <xf numFmtId="37" fontId="6" fillId="0" borderId="0" xfId="0" applyNumberFormat="1" applyFont="1" applyAlignment="1">
      <alignment horizontal="right"/>
    </xf>
    <xf numFmtId="0" fontId="4" fillId="0" borderId="0" xfId="0" applyFont="1" applyAlignment="1"/>
    <xf numFmtId="38" fontId="7" fillId="0" borderId="0" xfId="0" applyNumberFormat="1" applyFont="1" applyAlignment="1">
      <alignment horizontal="center"/>
    </xf>
    <xf numFmtId="37" fontId="5" fillId="0" borderId="0" xfId="0" applyNumberFormat="1" applyFont="1" applyBorder="1" applyAlignment="1"/>
    <xf numFmtId="0" fontId="5" fillId="0" borderId="0" xfId="6" applyNumberFormat="1" applyFont="1" applyFill="1" applyAlignment="1">
      <alignment horizontal="left"/>
    </xf>
    <xf numFmtId="0" fontId="7" fillId="0" borderId="0" xfId="7" applyFont="1" applyFill="1" applyAlignment="1">
      <alignment horizontal="center"/>
    </xf>
    <xf numFmtId="41" fontId="5" fillId="0" borderId="0" xfId="6" applyNumberFormat="1" applyFont="1" applyFill="1" applyAlignment="1"/>
    <xf numFmtId="41" fontId="5" fillId="0" borderId="0" xfId="0" applyNumberFormat="1" applyFont="1" applyFill="1" applyAlignment="1"/>
    <xf numFmtId="38" fontId="7" fillId="0" borderId="0" xfId="0" applyNumberFormat="1" applyFont="1" applyBorder="1" applyAlignment="1">
      <alignment horizontal="center"/>
    </xf>
    <xf numFmtId="0" fontId="5" fillId="0" borderId="0" xfId="0" applyFont="1" applyAlignment="1"/>
    <xf numFmtId="37" fontId="5" fillId="0" borderId="0" xfId="0" applyNumberFormat="1" applyFont="1" applyAlignment="1">
      <alignment horizontal="center"/>
    </xf>
    <xf numFmtId="37" fontId="5" fillId="0" borderId="0" xfId="0" applyNumberFormat="1" applyFont="1" applyAlignment="1"/>
    <xf numFmtId="0" fontId="5" fillId="0" borderId="0" xfId="0" applyNumberFormat="1" applyFont="1" applyAlignment="1">
      <alignment horizontal="justify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right"/>
    </xf>
    <xf numFmtId="0" fontId="8" fillId="0" borderId="0" xfId="0" applyNumberFormat="1" applyFont="1" applyAlignment="1"/>
    <xf numFmtId="41" fontId="4" fillId="0" borderId="0" xfId="0" applyNumberFormat="1" applyFont="1" applyFill="1" applyBorder="1" applyAlignment="1"/>
    <xf numFmtId="37" fontId="7" fillId="0" borderId="0" xfId="0" applyNumberFormat="1" applyFont="1" applyAlignment="1">
      <alignment horizontal="center"/>
    </xf>
    <xf numFmtId="0" fontId="8" fillId="0" borderId="0" xfId="0" applyFont="1" applyAlignment="1"/>
    <xf numFmtId="49" fontId="7" fillId="0" borderId="0" xfId="0" applyNumberFormat="1" applyFont="1" applyBorder="1" applyAlignment="1">
      <alignment horizontal="center"/>
    </xf>
    <xf numFmtId="38" fontId="4" fillId="0" borderId="0" xfId="0" applyNumberFormat="1" applyFont="1" applyAlignment="1"/>
    <xf numFmtId="0" fontId="10" fillId="0" borderId="0" xfId="0" applyNumberFormat="1" applyFont="1" applyAlignment="1"/>
    <xf numFmtId="0" fontId="11" fillId="0" borderId="0" xfId="0" applyFont="1" applyAlignment="1"/>
    <xf numFmtId="0" fontId="5" fillId="0" borderId="0" xfId="0" applyFont="1" applyFill="1" applyAlignment="1"/>
    <xf numFmtId="41" fontId="4" fillId="0" borderId="0" xfId="0" applyNumberFormat="1" applyFont="1" applyAlignment="1"/>
    <xf numFmtId="38" fontId="11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7" applyFont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0" xfId="0" applyNumberFormat="1" applyFont="1" applyFill="1" applyAlignment="1">
      <alignment horizontal="centerContinuous"/>
    </xf>
    <xf numFmtId="0" fontId="5" fillId="0" borderId="0" xfId="0" applyFont="1" applyFill="1" applyAlignment="1">
      <alignment horizontal="center"/>
    </xf>
    <xf numFmtId="0" fontId="5" fillId="0" borderId="0" xfId="2" applyFont="1" applyAlignment="1"/>
    <xf numFmtId="37" fontId="5" fillId="0" borderId="0" xfId="2" applyNumberFormat="1" applyFont="1" applyBorder="1" applyAlignment="1"/>
    <xf numFmtId="0" fontId="5" fillId="0" borderId="0" xfId="2" applyFont="1" applyBorder="1" applyAlignment="1"/>
    <xf numFmtId="0" fontId="5" fillId="0" borderId="0" xfId="2" applyFont="1" applyBorder="1" applyAlignment="1">
      <alignment horizontal="center"/>
    </xf>
    <xf numFmtId="0" fontId="5" fillId="0" borderId="0" xfId="5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 applyFill="1" applyBorder="1" applyAlignment="1">
      <alignment horizontal="center"/>
    </xf>
    <xf numFmtId="37" fontId="5" fillId="0" borderId="0" xfId="2" applyNumberFormat="1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37" fontId="6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4" fillId="0" borderId="0" xfId="5" applyFont="1" applyAlignment="1"/>
    <xf numFmtId="0" fontId="7" fillId="0" borderId="0" xfId="2" applyFont="1" applyBorder="1" applyAlignment="1">
      <alignment horizontal="center" vertical="center"/>
    </xf>
    <xf numFmtId="41" fontId="12" fillId="0" borderId="0" xfId="1" applyNumberFormat="1" applyFont="1" applyBorder="1" applyAlignment="1">
      <alignment horizontal="left" vertical="center" wrapText="1"/>
    </xf>
    <xf numFmtId="41" fontId="12" fillId="0" borderId="0" xfId="2" applyNumberFormat="1" applyFont="1" applyBorder="1" applyAlignment="1">
      <alignment horizontal="left" vertical="center"/>
    </xf>
    <xf numFmtId="41" fontId="12" fillId="0" borderId="0" xfId="1" applyNumberFormat="1" applyFont="1" applyAlignment="1">
      <alignment horizontal="left" vertical="center" wrapText="1"/>
    </xf>
    <xf numFmtId="0" fontId="12" fillId="0" borderId="0" xfId="5" applyFont="1" applyFill="1" applyAlignment="1"/>
    <xf numFmtId="0" fontId="7" fillId="0" borderId="0" xfId="2" applyFont="1" applyAlignment="1">
      <alignment horizontal="center" vertical="center"/>
    </xf>
    <xf numFmtId="41" fontId="12" fillId="0" borderId="0" xfId="2" applyNumberFormat="1" applyFont="1" applyAlignment="1">
      <alignment horizontal="left" vertical="center"/>
    </xf>
    <xf numFmtId="37" fontId="5" fillId="0" borderId="0" xfId="0" applyNumberFormat="1" applyFont="1" applyFill="1" applyAlignment="1"/>
    <xf numFmtId="0" fontId="7" fillId="0" borderId="0" xfId="0" applyNumberFormat="1" applyFont="1" applyFill="1" applyAlignment="1">
      <alignment horizontal="centerContinuous"/>
    </xf>
    <xf numFmtId="0" fontId="7" fillId="0" borderId="0" xfId="2" applyFont="1" applyAlignment="1"/>
    <xf numFmtId="0" fontId="11" fillId="0" borderId="0" xfId="5" applyFont="1" applyAlignment="1"/>
    <xf numFmtId="37" fontId="7" fillId="0" borderId="0" xfId="0" applyNumberFormat="1" applyFont="1" applyFill="1" applyAlignment="1"/>
    <xf numFmtId="0" fontId="7" fillId="0" borderId="0" xfId="2" applyFont="1" applyBorder="1" applyAlignment="1"/>
    <xf numFmtId="0" fontId="7" fillId="0" borderId="0" xfId="2" applyFont="1" applyBorder="1" applyAlignment="1">
      <alignment horizontal="center"/>
    </xf>
    <xf numFmtId="0" fontId="7" fillId="0" borderId="0" xfId="5" applyFont="1" applyBorder="1" applyAlignment="1">
      <alignment horizontal="center"/>
    </xf>
    <xf numFmtId="41" fontId="4" fillId="0" borderId="1" xfId="2" applyNumberFormat="1" applyFont="1" applyBorder="1" applyAlignment="1"/>
    <xf numFmtId="41" fontId="4" fillId="0" borderId="0" xfId="2" applyNumberFormat="1" applyFont="1" applyAlignment="1"/>
    <xf numFmtId="37" fontId="4" fillId="0" borderId="0" xfId="2" applyNumberFormat="1" applyFont="1" applyAlignment="1"/>
    <xf numFmtId="41" fontId="4" fillId="0" borderId="0" xfId="2" applyNumberFormat="1" applyFont="1" applyBorder="1" applyAlignment="1"/>
    <xf numFmtId="0" fontId="10" fillId="0" borderId="0" xfId="0" applyNumberFormat="1" applyFont="1" applyFill="1" applyAlignment="1"/>
    <xf numFmtId="3" fontId="5" fillId="0" borderId="0" xfId="0" applyNumberFormat="1" applyFont="1" applyAlignment="1">
      <alignment horizontal="centerContinuous"/>
    </xf>
    <xf numFmtId="37" fontId="6" fillId="0" borderId="0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7" fontId="7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5" applyFont="1" applyFill="1" applyAlignment="1"/>
    <xf numFmtId="0" fontId="0" fillId="0" borderId="0" xfId="5" applyFont="1" applyAlignment="1"/>
    <xf numFmtId="41" fontId="4" fillId="0" borderId="0" xfId="6" applyNumberFormat="1" applyFont="1" applyBorder="1" applyAlignment="1"/>
    <xf numFmtId="41" fontId="4" fillId="0" borderId="0" xfId="6" applyNumberFormat="1" applyFont="1" applyBorder="1" applyAlignment="1">
      <alignment horizontal="right"/>
    </xf>
    <xf numFmtId="0" fontId="0" fillId="0" borderId="0" xfId="5" applyFont="1" applyFill="1" applyBorder="1" applyAlignment="1">
      <alignment horizontal="center"/>
    </xf>
    <xf numFmtId="41" fontId="0" fillId="0" borderId="0" xfId="1" applyNumberFormat="1" applyFont="1" applyAlignment="1">
      <alignment horizontal="center" vertical="center" wrapText="1"/>
    </xf>
    <xf numFmtId="41" fontId="4" fillId="0" borderId="2" xfId="2" applyNumberFormat="1" applyFont="1" applyBorder="1" applyAlignment="1"/>
    <xf numFmtId="41" fontId="4" fillId="0" borderId="2" xfId="2" applyNumberFormat="1" applyFont="1" applyBorder="1" applyAlignment="1">
      <alignment horizontal="center"/>
    </xf>
    <xf numFmtId="38" fontId="0" fillId="0" borderId="0" xfId="0" applyNumberFormat="1" applyFont="1" applyAlignment="1"/>
    <xf numFmtId="37" fontId="4" fillId="0" borderId="0" xfId="2" applyNumberFormat="1" applyFont="1" applyBorder="1" applyAlignment="1"/>
    <xf numFmtId="0" fontId="4" fillId="0" borderId="0" xfId="2" applyFont="1" applyBorder="1" applyAlignment="1"/>
    <xf numFmtId="41" fontId="4" fillId="0" borderId="0" xfId="2" applyNumberFormat="1" applyFont="1" applyBorder="1" applyAlignment="1">
      <alignment horizontal="center"/>
    </xf>
    <xf numFmtId="0" fontId="0" fillId="0" borderId="0" xfId="5" applyFont="1" applyFill="1" applyAlignment="1">
      <alignment horizontal="center"/>
    </xf>
    <xf numFmtId="0" fontId="7" fillId="0" borderId="0" xfId="5" applyFont="1" applyFill="1" applyAlignment="1">
      <alignment horizontal="center"/>
    </xf>
    <xf numFmtId="0" fontId="0" fillId="0" borderId="0" xfId="0" applyFont="1" applyAlignment="1"/>
    <xf numFmtId="0" fontId="0" fillId="0" borderId="0" xfId="5" applyFont="1" applyBorder="1" applyAlignment="1">
      <alignment horizontal="center"/>
    </xf>
    <xf numFmtId="0" fontId="8" fillId="0" borderId="0" xfId="0" applyFont="1" applyFill="1" applyAlignment="1"/>
    <xf numFmtId="0" fontId="0" fillId="0" borderId="0" xfId="2" applyFont="1" applyBorder="1" applyAlignment="1">
      <alignment horizontal="center"/>
    </xf>
    <xf numFmtId="37" fontId="0" fillId="0" borderId="0" xfId="2" applyNumberFormat="1" applyFont="1" applyAlignment="1">
      <alignment horizontal="center"/>
    </xf>
    <xf numFmtId="37" fontId="4" fillId="0" borderId="3" xfId="6" applyNumberFormat="1" applyFont="1" applyFill="1" applyBorder="1" applyAlignment="1"/>
    <xf numFmtId="37" fontId="4" fillId="0" borderId="0" xfId="0" applyNumberFormat="1" applyFont="1" applyFill="1" applyBorder="1" applyAlignment="1"/>
    <xf numFmtId="37" fontId="5" fillId="0" borderId="0" xfId="6" applyNumberFormat="1" applyFont="1" applyFill="1" applyBorder="1" applyAlignment="1"/>
    <xf numFmtId="37" fontId="5" fillId="0" borderId="0" xfId="0" applyNumberFormat="1" applyFont="1" applyFill="1" applyBorder="1" applyAlignment="1"/>
    <xf numFmtId="37" fontId="5" fillId="0" borderId="0" xfId="0" applyNumberFormat="1" applyFont="1" applyFill="1" applyAlignment="1">
      <alignment horizontal="center"/>
    </xf>
    <xf numFmtId="37" fontId="5" fillId="0" borderId="0" xfId="6" applyNumberFormat="1" applyFont="1" applyFill="1" applyAlignment="1"/>
    <xf numFmtId="37" fontId="5" fillId="0" borderId="0" xfId="6" applyNumberFormat="1" applyFont="1" applyFill="1" applyAlignment="1">
      <alignment horizontal="center"/>
    </xf>
    <xf numFmtId="37" fontId="4" fillId="0" borderId="0" xfId="6" applyNumberFormat="1" applyFont="1" applyFill="1" applyAlignment="1"/>
    <xf numFmtId="37" fontId="4" fillId="0" borderId="4" xfId="6" applyNumberFormat="1" applyFont="1" applyFill="1" applyBorder="1" applyAlignment="1"/>
    <xf numFmtId="37" fontId="4" fillId="0" borderId="0" xfId="6" applyNumberFormat="1" applyFont="1" applyFill="1" applyBorder="1" applyAlignment="1"/>
    <xf numFmtId="37" fontId="0" fillId="0" borderId="0" xfId="0" applyNumberFormat="1" applyFont="1" applyAlignment="1"/>
    <xf numFmtId="41" fontId="16" fillId="0" borderId="0" xfId="4" applyNumberFormat="1" applyFont="1" applyFill="1" applyBorder="1" applyAlignment="1"/>
    <xf numFmtId="41" fontId="16" fillId="0" borderId="0" xfId="4" applyNumberFormat="1" applyFont="1" applyFill="1" applyBorder="1" applyAlignment="1">
      <alignment horizontal="center"/>
    </xf>
    <xf numFmtId="41" fontId="0" fillId="0" borderId="2" xfId="1" applyNumberFormat="1" applyFont="1" applyBorder="1" applyAlignment="1">
      <alignment horizontal="center" vertical="center" wrapText="1"/>
    </xf>
    <xf numFmtId="41" fontId="0" fillId="0" borderId="0" xfId="1" applyNumberFormat="1" applyFont="1" applyBorder="1" applyAlignment="1">
      <alignment horizontal="center" vertical="center" wrapText="1"/>
    </xf>
    <xf numFmtId="41" fontId="5" fillId="0" borderId="0" xfId="2" applyNumberFormat="1" applyFont="1" applyBorder="1" applyAlignment="1"/>
    <xf numFmtId="41" fontId="17" fillId="0" borderId="0" xfId="1" applyNumberFormat="1" applyFont="1" applyBorder="1" applyAlignment="1">
      <alignment horizontal="center" wrapText="1"/>
    </xf>
    <xf numFmtId="41" fontId="17" fillId="0" borderId="0" xfId="2" applyNumberFormat="1" applyFont="1" applyBorder="1" applyAlignment="1">
      <alignment horizontal="center"/>
    </xf>
    <xf numFmtId="41" fontId="17" fillId="0" borderId="0" xfId="1" applyNumberFormat="1" applyFont="1" applyBorder="1" applyAlignment="1">
      <alignment horizontal="left" wrapText="1"/>
    </xf>
    <xf numFmtId="41" fontId="17" fillId="0" borderId="0" xfId="1" applyNumberFormat="1" applyFont="1" applyAlignment="1">
      <alignment horizontal="left" wrapText="1"/>
    </xf>
    <xf numFmtId="41" fontId="17" fillId="0" borderId="0" xfId="2" applyNumberFormat="1" applyFont="1" applyBorder="1" applyAlignment="1">
      <alignment horizontal="left"/>
    </xf>
    <xf numFmtId="41" fontId="0" fillId="0" borderId="0" xfId="2" applyNumberFormat="1" applyFont="1" applyBorder="1" applyAlignment="1">
      <alignment horizontal="center"/>
    </xf>
    <xf numFmtId="41" fontId="4" fillId="0" borderId="0" xfId="1" applyNumberFormat="1" applyFont="1" applyBorder="1" applyAlignment="1">
      <alignment horizontal="center" wrapText="1"/>
    </xf>
    <xf numFmtId="0" fontId="4" fillId="0" borderId="0" xfId="5" applyFont="1" applyFill="1" applyAlignment="1"/>
    <xf numFmtId="41" fontId="0" fillId="0" borderId="2" xfId="2" applyNumberFormat="1" applyFont="1" applyBorder="1" applyAlignment="1">
      <alignment horizontal="center"/>
    </xf>
    <xf numFmtId="0" fontId="0" fillId="0" borderId="0" xfId="6" applyNumberFormat="1" applyFont="1" applyFill="1" applyAlignment="1">
      <alignment horizontal="left"/>
    </xf>
    <xf numFmtId="0" fontId="8" fillId="0" borderId="0" xfId="0" applyFont="1" applyAlignment="1">
      <alignment horizontal="justify"/>
    </xf>
    <xf numFmtId="0" fontId="0" fillId="0" borderId="0" xfId="0" applyFont="1" applyBorder="1" applyAlignment="1"/>
    <xf numFmtId="0" fontId="0" fillId="0" borderId="0" xfId="0" applyFont="1" applyFill="1" applyAlignment="1"/>
    <xf numFmtId="0" fontId="0" fillId="0" borderId="0" xfId="0" applyFont="1" applyBorder="1" applyAlignment="1">
      <alignment horizontal="center"/>
    </xf>
    <xf numFmtId="0" fontId="0" fillId="0" borderId="0" xfId="5" applyFont="1" applyFill="1" applyBorder="1" applyAlignment="1"/>
    <xf numFmtId="0" fontId="0" fillId="0" borderId="0" xfId="5" applyFont="1" applyAlignment="1">
      <alignment horizontal="center"/>
    </xf>
    <xf numFmtId="0" fontId="0" fillId="0" borderId="0" xfId="0" applyFont="1" applyAlignment="1">
      <alignment horizontal="center"/>
    </xf>
    <xf numFmtId="37" fontId="0" fillId="0" borderId="0" xfId="0" applyNumberFormat="1" applyFont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2" applyFont="1" applyAlignment="1">
      <alignment horizontal="center"/>
    </xf>
    <xf numFmtId="41" fontId="0" fillId="0" borderId="0" xfId="2" applyNumberFormat="1" applyFont="1" applyBorder="1" applyAlignment="1"/>
    <xf numFmtId="37" fontId="0" fillId="0" borderId="0" xfId="2" applyNumberFormat="1" applyFont="1" applyBorder="1" applyAlignment="1"/>
    <xf numFmtId="41" fontId="0" fillId="0" borderId="2" xfId="2" applyNumberFormat="1" applyFont="1" applyBorder="1" applyAlignment="1"/>
    <xf numFmtId="41" fontId="0" fillId="0" borderId="0" xfId="1" applyNumberFormat="1" applyFont="1" applyBorder="1" applyAlignment="1">
      <alignment horizontal="left" vertical="center" wrapText="1"/>
    </xf>
    <xf numFmtId="41" fontId="0" fillId="0" borderId="0" xfId="1" applyNumberFormat="1" applyFont="1" applyAlignment="1">
      <alignment horizontal="left" vertical="center" wrapText="1"/>
    </xf>
    <xf numFmtId="41" fontId="0" fillId="0" borderId="0" xfId="2" applyNumberFormat="1" applyFont="1" applyAlignment="1">
      <alignment horizontal="left" vertical="center"/>
    </xf>
    <xf numFmtId="41" fontId="0" fillId="0" borderId="5" xfId="1" applyNumberFormat="1" applyFont="1" applyBorder="1" applyAlignment="1">
      <alignment horizontal="left" vertical="center" wrapText="1"/>
    </xf>
    <xf numFmtId="41" fontId="0" fillId="0" borderId="0" xfId="2" applyNumberFormat="1" applyFont="1" applyBorder="1" applyAlignment="1">
      <alignment horizontal="left" vertical="center"/>
    </xf>
    <xf numFmtId="41" fontId="4" fillId="0" borderId="4" xfId="2" applyNumberFormat="1" applyFont="1" applyBorder="1" applyAlignment="1"/>
    <xf numFmtId="41" fontId="0" fillId="0" borderId="4" xfId="1" applyNumberFormat="1" applyFont="1" applyBorder="1" applyAlignment="1">
      <alignment horizontal="center" vertical="center" wrapText="1"/>
    </xf>
    <xf numFmtId="41" fontId="0" fillId="0" borderId="3" xfId="1" applyNumberFormat="1" applyFont="1" applyBorder="1" applyAlignment="1">
      <alignment horizontal="center" vertical="center" wrapText="1"/>
    </xf>
    <xf numFmtId="41" fontId="4" fillId="0" borderId="3" xfId="2" applyNumberFormat="1" applyFont="1" applyBorder="1" applyAlignment="1">
      <alignment horizontal="center"/>
    </xf>
    <xf numFmtId="37" fontId="5" fillId="0" borderId="0" xfId="0" quotePrefix="1" applyNumberFormat="1" applyFont="1" applyAlignment="1">
      <alignment horizontal="center"/>
    </xf>
    <xf numFmtId="38" fontId="4" fillId="0" borderId="0" xfId="0" applyNumberFormat="1" applyFont="1" applyBorder="1" applyAlignment="1"/>
    <xf numFmtId="38" fontId="4" fillId="0" borderId="3" xfId="0" applyNumberFormat="1" applyFont="1" applyBorder="1" applyAlignment="1"/>
    <xf numFmtId="38" fontId="11" fillId="0" borderId="0" xfId="0" applyNumberFormat="1" applyFont="1" applyAlignment="1"/>
    <xf numFmtId="38" fontId="5" fillId="0" borderId="4" xfId="0" applyNumberFormat="1" applyFont="1" applyBorder="1" applyAlignment="1"/>
    <xf numFmtId="38" fontId="5" fillId="0" borderId="2" xfId="0" applyNumberFormat="1" applyFont="1" applyBorder="1" applyAlignment="1"/>
    <xf numFmtId="37" fontId="5" fillId="0" borderId="2" xfId="0" applyNumberFormat="1" applyFont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10" fillId="2" borderId="0" xfId="0" applyNumberFormat="1" applyFont="1" applyFill="1" applyAlignment="1"/>
    <xf numFmtId="0" fontId="7" fillId="2" borderId="0" xfId="0" applyFont="1" applyFill="1" applyAlignment="1">
      <alignment horizontal="center"/>
    </xf>
    <xf numFmtId="37" fontId="5" fillId="2" borderId="0" xfId="0" applyNumberFormat="1" applyFont="1" applyFill="1" applyAlignment="1">
      <alignment horizontal="centerContinuous"/>
    </xf>
    <xf numFmtId="0" fontId="0" fillId="2" borderId="0" xfId="0" applyFill="1"/>
    <xf numFmtId="0" fontId="8" fillId="2" borderId="0" xfId="0" applyNumberFormat="1" applyFont="1" applyFill="1" applyAlignment="1">
      <alignment horizontal="left"/>
    </xf>
    <xf numFmtId="37" fontId="5" fillId="2" borderId="0" xfId="0" quotePrefix="1" applyNumberFormat="1" applyFont="1" applyFill="1" applyAlignment="1">
      <alignment horizontal="centerContinuous"/>
    </xf>
    <xf numFmtId="37" fontId="5" fillId="2" borderId="0" xfId="0" applyNumberFormat="1" applyFont="1" applyFill="1" applyAlignment="1">
      <alignment horizontal="right"/>
    </xf>
    <xf numFmtId="37" fontId="5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/>
    <xf numFmtId="0" fontId="5" fillId="2" borderId="0" xfId="0" applyNumberFormat="1" applyFont="1" applyFill="1" applyAlignment="1"/>
    <xf numFmtId="0" fontId="4" fillId="2" borderId="0" xfId="0" applyFont="1" applyFill="1" applyAlignment="1">
      <alignment horizontal="center" wrapText="1"/>
    </xf>
    <xf numFmtId="37" fontId="7" fillId="2" borderId="0" xfId="0" applyNumberFormat="1" applyFont="1" applyFill="1" applyAlignment="1">
      <alignment horizontal="center"/>
    </xf>
    <xf numFmtId="37" fontId="6" fillId="2" borderId="0" xfId="0" applyNumberFormat="1" applyFont="1" applyFill="1" applyAlignment="1">
      <alignment horizontal="right"/>
    </xf>
    <xf numFmtId="38" fontId="5" fillId="2" borderId="0" xfId="0" applyNumberFormat="1" applyFont="1" applyFill="1" applyAlignment="1"/>
    <xf numFmtId="0" fontId="11" fillId="2" borderId="0" xfId="0" applyFont="1" applyFill="1" applyAlignment="1"/>
    <xf numFmtId="38" fontId="7" fillId="2" borderId="0" xfId="0" applyNumberFormat="1" applyFont="1" applyFill="1" applyAlignment="1">
      <alignment horizontal="center"/>
    </xf>
    <xf numFmtId="37" fontId="5" fillId="2" borderId="0" xfId="0" applyNumberFormat="1" applyFont="1" applyFill="1" applyAlignment="1"/>
    <xf numFmtId="38" fontId="5" fillId="2" borderId="0" xfId="0" applyNumberFormat="1" applyFont="1" applyFill="1" applyBorder="1" applyAlignment="1"/>
    <xf numFmtId="0" fontId="0" fillId="2" borderId="0" xfId="0" applyFill="1" applyAlignment="1"/>
    <xf numFmtId="166" fontId="5" fillId="2" borderId="0" xfId="1" applyNumberFormat="1" applyFont="1" applyFill="1" applyAlignment="1"/>
    <xf numFmtId="37" fontId="5" fillId="2" borderId="0" xfId="1" applyNumberFormat="1" applyFont="1" applyFill="1" applyAlignment="1"/>
    <xf numFmtId="0" fontId="4" fillId="2" borderId="0" xfId="0" applyFont="1" applyFill="1" applyAlignment="1"/>
    <xf numFmtId="37" fontId="4" fillId="2" borderId="3" xfId="0" applyNumberFormat="1" applyFont="1" applyFill="1" applyBorder="1" applyAlignment="1"/>
    <xf numFmtId="37" fontId="4" fillId="2" borderId="0" xfId="0" applyNumberFormat="1" applyFont="1" applyFill="1" applyBorder="1" applyAlignment="1"/>
    <xf numFmtId="37" fontId="5" fillId="2" borderId="0" xfId="0" applyNumberFormat="1" applyFont="1" applyFill="1" applyBorder="1" applyAlignment="1"/>
    <xf numFmtId="37" fontId="5" fillId="2" borderId="0" xfId="1" applyNumberFormat="1" applyFont="1" applyFill="1" applyAlignment="1">
      <alignment horizontal="right"/>
    </xf>
    <xf numFmtId="37" fontId="5" fillId="2" borderId="0" xfId="0" applyNumberFormat="1" applyFont="1" applyFill="1" applyBorder="1" applyAlignment="1">
      <alignment horizontal="right"/>
    </xf>
    <xf numFmtId="38" fontId="7" fillId="2" borderId="0" xfId="0" applyNumberFormat="1" applyFont="1" applyFill="1" applyBorder="1" applyAlignment="1">
      <alignment horizontal="center"/>
    </xf>
    <xf numFmtId="37" fontId="5" fillId="2" borderId="0" xfId="0" applyNumberFormat="1" applyFont="1" applyFill="1" applyBorder="1" applyAlignment="1">
      <alignment horizontal="center"/>
    </xf>
    <xf numFmtId="37" fontId="5" fillId="2" borderId="2" xfId="0" applyNumberFormat="1" applyFont="1" applyFill="1" applyBorder="1" applyAlignment="1"/>
    <xf numFmtId="37" fontId="0" fillId="2" borderId="0" xfId="0" applyNumberFormat="1" applyFill="1" applyBorder="1" applyAlignment="1">
      <alignment horizontal="center"/>
    </xf>
    <xf numFmtId="37" fontId="4" fillId="2" borderId="0" xfId="0" applyNumberFormat="1" applyFont="1" applyFill="1" applyAlignment="1"/>
    <xf numFmtId="37" fontId="5" fillId="2" borderId="2" xfId="0" applyNumberFormat="1" applyFont="1" applyFill="1" applyBorder="1" applyAlignment="1">
      <alignment horizontal="right"/>
    </xf>
    <xf numFmtId="37" fontId="0" fillId="2" borderId="2" xfId="0" applyNumberFormat="1" applyFill="1" applyBorder="1" applyAlignment="1">
      <alignment horizontal="right"/>
    </xf>
    <xf numFmtId="41" fontId="5" fillId="2" borderId="0" xfId="0" applyNumberFormat="1" applyFont="1" applyFill="1" applyBorder="1" applyAlignment="1"/>
    <xf numFmtId="41" fontId="5" fillId="2" borderId="0" xfId="0" applyNumberFormat="1" applyFont="1" applyFill="1" applyBorder="1" applyAlignment="1">
      <alignment horizontal="right"/>
    </xf>
    <xf numFmtId="41" fontId="4" fillId="2" borderId="0" xfId="0" applyNumberFormat="1" applyFont="1" applyFill="1" applyBorder="1" applyAlignment="1">
      <alignment horizontal="right"/>
    </xf>
    <xf numFmtId="38" fontId="5" fillId="2" borderId="0" xfId="0" applyNumberFormat="1" applyFont="1" applyFill="1" applyAlignment="1">
      <alignment horizontal="center"/>
    </xf>
    <xf numFmtId="37" fontId="4" fillId="2" borderId="0" xfId="0" applyNumberFormat="1" applyFont="1" applyFill="1" applyBorder="1" applyAlignment="1">
      <alignment horizontal="right"/>
    </xf>
    <xf numFmtId="37" fontId="4" fillId="2" borderId="1" xfId="0" applyNumberFormat="1" applyFont="1" applyFill="1" applyBorder="1" applyAlignment="1">
      <alignment horizontal="right"/>
    </xf>
    <xf numFmtId="38" fontId="11" fillId="2" borderId="0" xfId="0" applyNumberFormat="1" applyFont="1" applyFill="1" applyAlignment="1">
      <alignment horizontal="center"/>
    </xf>
    <xf numFmtId="38" fontId="4" fillId="2" borderId="0" xfId="0" applyNumberFormat="1" applyFont="1" applyFill="1" applyAlignment="1"/>
    <xf numFmtId="37" fontId="4" fillId="2" borderId="1" xfId="0" applyNumberFormat="1" applyFont="1" applyFill="1" applyBorder="1" applyAlignment="1"/>
    <xf numFmtId="37" fontId="0" fillId="2" borderId="0" xfId="0" applyNumberFormat="1" applyFill="1" applyAlignment="1"/>
    <xf numFmtId="39" fontId="5" fillId="2" borderId="0" xfId="0" applyNumberFormat="1" applyFont="1" applyFill="1" applyBorder="1" applyAlignment="1"/>
    <xf numFmtId="39" fontId="5" fillId="2" borderId="0" xfId="1" applyNumberFormat="1" applyFont="1" applyFill="1" applyBorder="1" applyAlignment="1"/>
    <xf numFmtId="41" fontId="4" fillId="0" borderId="0" xfId="1" applyNumberFormat="1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5" applyFont="1" applyFill="1" applyBorder="1" applyAlignment="1"/>
    <xf numFmtId="0" fontId="5" fillId="0" borderId="0" xfId="0" applyFont="1" applyAlignment="1">
      <alignment horizontal="center"/>
    </xf>
    <xf numFmtId="37" fontId="5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41" fontId="4" fillId="0" borderId="0" xfId="1" applyNumberFormat="1" applyFont="1" applyBorder="1" applyAlignment="1">
      <alignment horizontal="center"/>
    </xf>
    <xf numFmtId="41" fontId="5" fillId="0" borderId="0" xfId="1" applyNumberFormat="1" applyFont="1" applyBorder="1" applyAlignment="1">
      <alignment horizontal="left" wrapText="1"/>
    </xf>
    <xf numFmtId="41" fontId="5" fillId="0" borderId="0" xfId="2" applyNumberFormat="1" applyFont="1" applyBorder="1" applyAlignment="1">
      <alignment horizontal="left"/>
    </xf>
    <xf numFmtId="41" fontId="5" fillId="0" borderId="0" xfId="1" applyNumberFormat="1" applyFont="1" applyAlignment="1">
      <alignment horizontal="left" wrapText="1"/>
    </xf>
    <xf numFmtId="41" fontId="5" fillId="0" borderId="0" xfId="2" applyNumberFormat="1" applyFont="1" applyAlignment="1">
      <alignment horizontal="left"/>
    </xf>
    <xf numFmtId="0" fontId="0" fillId="0" borderId="0" xfId="5" applyFont="1" applyFill="1" applyAlignment="1">
      <alignment horizontal="left" indent="1"/>
    </xf>
    <xf numFmtId="41" fontId="5" fillId="0" borderId="0" xfId="1" applyNumberFormat="1" applyFont="1" applyAlignment="1">
      <alignment horizontal="center"/>
    </xf>
    <xf numFmtId="41" fontId="5" fillId="0" borderId="0" xfId="3" applyNumberFormat="1" applyFont="1" applyBorder="1" applyAlignment="1"/>
    <xf numFmtId="41" fontId="5" fillId="0" borderId="0" xfId="3" applyNumberFormat="1" applyFont="1" applyBorder="1" applyAlignment="1">
      <alignment horizontal="center"/>
    </xf>
    <xf numFmtId="164" fontId="5" fillId="0" borderId="0" xfId="1" applyFont="1" applyAlignment="1">
      <alignment horizontal="center"/>
    </xf>
    <xf numFmtId="164" fontId="5" fillId="0" borderId="2" xfId="1" applyFont="1" applyBorder="1" applyAlignment="1">
      <alignment horizontal="center"/>
    </xf>
    <xf numFmtId="37" fontId="4" fillId="0" borderId="0" xfId="3" applyNumberFormat="1" applyFont="1" applyBorder="1" applyAlignment="1"/>
    <xf numFmtId="37" fontId="4" fillId="0" borderId="0" xfId="3" applyNumberFormat="1" applyFont="1" applyBorder="1" applyAlignment="1">
      <alignment horizontal="center"/>
    </xf>
    <xf numFmtId="166" fontId="4" fillId="0" borderId="3" xfId="1" applyNumberFormat="1" applyFont="1" applyBorder="1" applyAlignment="1">
      <alignment horizontal="center"/>
    </xf>
    <xf numFmtId="164" fontId="5" fillId="0" borderId="0" xfId="1" applyFont="1" applyBorder="1" applyAlignment="1">
      <alignment horizontal="center"/>
    </xf>
    <xf numFmtId="41" fontId="5" fillId="0" borderId="0" xfId="1" applyNumberFormat="1" applyFont="1" applyBorder="1" applyAlignment="1">
      <alignment horizontal="center"/>
    </xf>
    <xf numFmtId="38" fontId="0" fillId="0" borderId="0" xfId="0" applyNumberFormat="1" applyAlignment="1"/>
    <xf numFmtId="37" fontId="5" fillId="2" borderId="0" xfId="1" applyNumberFormat="1" applyFont="1" applyFill="1" applyAlignment="1">
      <alignment horizontal="right"/>
    </xf>
    <xf numFmtId="41" fontId="4" fillId="0" borderId="0" xfId="1" applyNumberFormat="1" applyFont="1" applyAlignment="1">
      <alignment horizontal="center"/>
    </xf>
    <xf numFmtId="164" fontId="5" fillId="0" borderId="0" xfId="1" applyFont="1" applyAlignment="1"/>
    <xf numFmtId="164" fontId="5" fillId="2" borderId="0" xfId="1" applyFont="1" applyFill="1" applyBorder="1" applyAlignment="1">
      <alignment horizontal="center"/>
    </xf>
    <xf numFmtId="164" fontId="5" fillId="2" borderId="2" xfId="1" applyFont="1" applyFill="1" applyBorder="1" applyAlignment="1">
      <alignment horizontal="center"/>
    </xf>
    <xf numFmtId="164" fontId="4" fillId="2" borderId="0" xfId="1" applyFont="1" applyFill="1" applyBorder="1" applyAlignment="1">
      <alignment horizontal="center"/>
    </xf>
    <xf numFmtId="164" fontId="4" fillId="0" borderId="2" xfId="1" applyFont="1" applyBorder="1" applyAlignment="1">
      <alignment horizontal="right"/>
    </xf>
    <xf numFmtId="164" fontId="5" fillId="2" borderId="0" xfId="1" applyFont="1" applyFill="1" applyBorder="1" applyAlignment="1">
      <alignment horizontal="center"/>
    </xf>
    <xf numFmtId="41" fontId="0" fillId="0" borderId="0" xfId="0" applyNumberFormat="1" applyFont="1" applyFill="1" applyBorder="1" applyAlignment="1"/>
    <xf numFmtId="164" fontId="5" fillId="2" borderId="0" xfId="1" applyFont="1" applyFill="1" applyAlignment="1">
      <alignment horizontal="center"/>
    </xf>
    <xf numFmtId="166" fontId="5" fillId="2" borderId="0" xfId="1" applyNumberFormat="1" applyFont="1" applyFill="1" applyAlignment="1">
      <alignment horizontal="center"/>
    </xf>
    <xf numFmtId="0" fontId="5" fillId="0" borderId="0" xfId="5" applyFont="1" applyFill="1" applyAlignment="1"/>
    <xf numFmtId="37" fontId="5" fillId="0" borderId="0" xfId="3" applyNumberFormat="1" applyFont="1" applyBorder="1" applyAlignment="1"/>
    <xf numFmtId="0" fontId="0" fillId="0" borderId="0" xfId="0" applyFont="1" applyFill="1" applyBorder="1" applyAlignment="1">
      <alignment horizontal="center"/>
    </xf>
    <xf numFmtId="164" fontId="5" fillId="0" borderId="0" xfId="1" applyFont="1" applyFill="1" applyAlignment="1"/>
    <xf numFmtId="0" fontId="0" fillId="2" borderId="0" xfId="0" applyFont="1" applyFill="1" applyAlignment="1"/>
    <xf numFmtId="164" fontId="4" fillId="0" borderId="0" xfId="1" applyFont="1" applyBorder="1" applyAlignment="1"/>
    <xf numFmtId="164" fontId="5" fillId="0" borderId="0" xfId="1" applyFont="1" applyFill="1" applyBorder="1" applyAlignment="1">
      <alignment horizontal="center"/>
    </xf>
    <xf numFmtId="166" fontId="5" fillId="0" borderId="0" xfId="1" applyNumberFormat="1" applyFont="1" applyAlignment="1">
      <alignment horizontal="center"/>
    </xf>
    <xf numFmtId="166" fontId="4" fillId="0" borderId="2" xfId="1" applyNumberFormat="1" applyFont="1" applyBorder="1" applyAlignment="1"/>
    <xf numFmtId="41" fontId="5" fillId="0" borderId="0" xfId="1" applyNumberFormat="1" applyFont="1" applyBorder="1" applyAlignment="1">
      <alignment horizontal="center" vertical="center"/>
    </xf>
    <xf numFmtId="41" fontId="5" fillId="0" borderId="2" xfId="1" applyNumberFormat="1" applyFont="1" applyBorder="1" applyAlignment="1">
      <alignment horizontal="center" vertical="center"/>
    </xf>
    <xf numFmtId="164" fontId="5" fillId="0" borderId="0" xfId="1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64" fontId="4" fillId="2" borderId="0" xfId="1" applyFont="1" applyFill="1" applyBorder="1" applyAlignment="1">
      <alignment horizontal="right"/>
    </xf>
    <xf numFmtId="166" fontId="4" fillId="0" borderId="0" xfId="1" applyNumberFormat="1" applyFont="1" applyBorder="1" applyAlignment="1"/>
    <xf numFmtId="0" fontId="7" fillId="0" borderId="0" xfId="0" applyFont="1" applyFill="1" applyAlignment="1">
      <alignment horizontal="center"/>
    </xf>
    <xf numFmtId="37" fontId="5" fillId="0" borderId="0" xfId="0" applyNumberFormat="1" applyFont="1" applyFill="1" applyAlignment="1">
      <alignment horizontal="centerContinuous"/>
    </xf>
    <xf numFmtId="0" fontId="0" fillId="0" borderId="0" xfId="0" applyFill="1"/>
    <xf numFmtId="0" fontId="8" fillId="0" borderId="0" xfId="0" applyNumberFormat="1" applyFont="1" applyFill="1" applyAlignment="1">
      <alignment horizontal="left"/>
    </xf>
    <xf numFmtId="37" fontId="5" fillId="0" borderId="0" xfId="0" quotePrefix="1" applyNumberFormat="1" applyFont="1" applyFill="1" applyAlignment="1">
      <alignment horizontal="centerContinuous"/>
    </xf>
    <xf numFmtId="37" fontId="5" fillId="0" borderId="0" xfId="0" applyNumberFormat="1" applyFont="1" applyFill="1" applyAlignment="1">
      <alignment horizontal="right"/>
    </xf>
    <xf numFmtId="0" fontId="5" fillId="0" borderId="0" xfId="0" applyNumberFormat="1" applyFont="1" applyFill="1" applyAlignment="1"/>
    <xf numFmtId="37" fontId="7" fillId="0" borderId="0" xfId="0" applyNumberFormat="1" applyFont="1" applyFill="1" applyAlignment="1">
      <alignment horizontal="center"/>
    </xf>
    <xf numFmtId="37" fontId="6" fillId="0" borderId="0" xfId="0" applyNumberFormat="1" applyFont="1" applyFill="1" applyAlignment="1">
      <alignment horizontal="right"/>
    </xf>
    <xf numFmtId="49" fontId="0" fillId="0" borderId="0" xfId="0" applyNumberForma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right"/>
    </xf>
    <xf numFmtId="38" fontId="5" fillId="0" borderId="0" xfId="0" applyNumberFormat="1" applyFont="1" applyFill="1" applyAlignment="1"/>
    <xf numFmtId="0" fontId="11" fillId="0" borderId="0" xfId="0" applyNumberFormat="1" applyFont="1" applyFill="1" applyAlignment="1"/>
    <xf numFmtId="38" fontId="7" fillId="0" borderId="0" xfId="0" applyNumberFormat="1" applyFont="1" applyFill="1" applyAlignment="1">
      <alignment horizontal="center"/>
    </xf>
    <xf numFmtId="0" fontId="0" fillId="0" borderId="0" xfId="0" applyNumberFormat="1" applyFill="1" applyAlignment="1"/>
    <xf numFmtId="41" fontId="5" fillId="0" borderId="0" xfId="0" applyNumberFormat="1" applyFont="1" applyFill="1" applyBorder="1" applyAlignment="1"/>
    <xf numFmtId="0" fontId="7" fillId="0" borderId="0" xfId="0" applyNumberFormat="1" applyFont="1" applyFill="1" applyAlignment="1"/>
    <xf numFmtId="0" fontId="0" fillId="0" borderId="0" xfId="0" applyNumberFormat="1" applyFont="1" applyFill="1" applyAlignment="1"/>
    <xf numFmtId="164" fontId="5" fillId="0" borderId="0" xfId="1" applyFont="1" applyFill="1" applyAlignment="1">
      <alignment horizontal="center"/>
    </xf>
    <xf numFmtId="0" fontId="5" fillId="0" borderId="0" xfId="0" applyNumberFormat="1" applyFont="1" applyFill="1" applyAlignment="1">
      <alignment horizontal="left"/>
    </xf>
    <xf numFmtId="0" fontId="0" fillId="0" borderId="0" xfId="0" applyNumberFormat="1" applyFill="1" applyAlignment="1">
      <alignment horizontal="left"/>
    </xf>
    <xf numFmtId="41" fontId="5" fillId="0" borderId="0" xfId="1" applyNumberFormat="1" applyFont="1" applyFill="1" applyAlignment="1">
      <alignment horizontal="center"/>
    </xf>
    <xf numFmtId="41" fontId="0" fillId="0" borderId="0" xfId="0" applyNumberFormat="1" applyFill="1" applyBorder="1" applyAlignment="1"/>
    <xf numFmtId="0" fontId="0" fillId="0" borderId="0" xfId="0" applyNumberFormat="1" applyFont="1" applyFill="1" applyAlignment="1">
      <alignment horizontal="left"/>
    </xf>
    <xf numFmtId="41" fontId="0" fillId="0" borderId="0" xfId="0" applyNumberFormat="1" applyFont="1" applyFill="1" applyAlignment="1"/>
    <xf numFmtId="0" fontId="0" fillId="0" borderId="0" xfId="0" applyNumberForma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37" fontId="0" fillId="0" borderId="0" xfId="0" applyNumberFormat="1" applyFont="1" applyFill="1" applyAlignment="1"/>
    <xf numFmtId="41" fontId="5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Alignment="1"/>
    <xf numFmtId="37" fontId="0" fillId="0" borderId="0" xfId="0" applyNumberFormat="1" applyFont="1" applyFill="1" applyBorder="1" applyAlignment="1"/>
    <xf numFmtId="37" fontId="6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justify"/>
    </xf>
    <xf numFmtId="0" fontId="0" fillId="0" borderId="0" xfId="0" applyNumberFormat="1" applyFill="1" applyAlignment="1">
      <alignment horizontal="justify"/>
    </xf>
    <xf numFmtId="164" fontId="5" fillId="0" borderId="0" xfId="1" applyFont="1" applyFill="1" applyBorder="1" applyAlignment="1"/>
    <xf numFmtId="37" fontId="0" fillId="0" borderId="0" xfId="0" applyNumberFormat="1" applyFont="1" applyFill="1" applyBorder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37" fontId="0" fillId="0" borderId="2" xfId="0" applyNumberFormat="1" applyFont="1" applyFill="1" applyBorder="1" applyAlignment="1"/>
    <xf numFmtId="37" fontId="0" fillId="0" borderId="2" xfId="0" applyNumberFormat="1" applyFill="1" applyBorder="1" applyAlignment="1">
      <alignment horizontal="right"/>
    </xf>
    <xf numFmtId="37" fontId="0" fillId="0" borderId="0" xfId="0" applyNumberFormat="1" applyFill="1" applyBorder="1" applyAlignment="1">
      <alignment horizontal="center"/>
    </xf>
    <xf numFmtId="37" fontId="5" fillId="0" borderId="2" xfId="0" applyNumberFormat="1" applyFont="1" applyFill="1" applyBorder="1" applyAlignment="1"/>
    <xf numFmtId="0" fontId="4" fillId="0" borderId="0" xfId="0" applyNumberFormat="1" applyFont="1" applyFill="1" applyAlignment="1">
      <alignment horizontal="justify"/>
    </xf>
    <xf numFmtId="37" fontId="4" fillId="0" borderId="2" xfId="0" applyNumberFormat="1" applyFont="1" applyFill="1" applyBorder="1" applyAlignment="1"/>
    <xf numFmtId="38" fontId="7" fillId="0" borderId="0" xfId="0" applyNumberFormat="1" applyFont="1" applyFill="1" applyAlignment="1"/>
    <xf numFmtId="165" fontId="7" fillId="0" borderId="0" xfId="0" applyNumberFormat="1" applyFont="1" applyFill="1" applyAlignment="1">
      <alignment wrapText="1"/>
    </xf>
    <xf numFmtId="0" fontId="9" fillId="0" borderId="0" xfId="0" applyNumberFormat="1" applyFont="1" applyFill="1" applyAlignment="1">
      <alignment horizontal="center"/>
    </xf>
    <xf numFmtId="38" fontId="7" fillId="0" borderId="0" xfId="0" applyNumberFormat="1" applyFont="1" applyFill="1" applyBorder="1" applyAlignment="1"/>
    <xf numFmtId="0" fontId="0" fillId="0" borderId="0" xfId="0" applyNumberFormat="1" applyFill="1" applyBorder="1" applyAlignment="1">
      <alignment horizontal="left"/>
    </xf>
    <xf numFmtId="41" fontId="5" fillId="0" borderId="0" xfId="0" applyNumberFormat="1" applyFont="1" applyFill="1" applyBorder="1" applyAlignment="1">
      <alignment horizontal="center" wrapText="1"/>
    </xf>
    <xf numFmtId="41" fontId="0" fillId="0" borderId="0" xfId="0" applyNumberForma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164" fontId="5" fillId="0" borderId="0" xfId="1" applyFont="1" applyFill="1" applyBorder="1" applyAlignment="1">
      <alignment horizontal="right"/>
    </xf>
    <xf numFmtId="41" fontId="0" fillId="0" borderId="0" xfId="0" applyNumberFormat="1" applyFill="1"/>
    <xf numFmtId="37" fontId="13" fillId="0" borderId="0" xfId="0" applyNumberFormat="1" applyFont="1" applyFill="1" applyAlignment="1">
      <alignment horizontal="center"/>
    </xf>
    <xf numFmtId="37" fontId="4" fillId="0" borderId="0" xfId="0" applyNumberFormat="1" applyFont="1" applyFill="1" applyBorder="1" applyAlignment="1">
      <alignment wrapText="1"/>
    </xf>
    <xf numFmtId="41" fontId="4" fillId="0" borderId="0" xfId="0" applyNumberFormat="1" applyFont="1" applyFill="1" applyBorder="1" applyAlignment="1">
      <alignment wrapText="1"/>
    </xf>
    <xf numFmtId="41" fontId="13" fillId="0" borderId="0" xfId="0" applyNumberFormat="1" applyFont="1" applyFill="1" applyAlignment="1">
      <alignment horizontal="center"/>
    </xf>
    <xf numFmtId="41" fontId="0" fillId="0" borderId="0" xfId="0" applyNumberFormat="1" applyFont="1" applyFill="1" applyAlignment="1">
      <alignment wrapText="1"/>
    </xf>
    <xf numFmtId="41" fontId="6" fillId="0" borderId="0" xfId="0" applyNumberFormat="1" applyFont="1" applyFill="1" applyAlignment="1">
      <alignment horizontal="center"/>
    </xf>
    <xf numFmtId="41" fontId="5" fillId="0" borderId="0" xfId="0" applyNumberFormat="1" applyFont="1" applyFill="1" applyAlignment="1">
      <alignment wrapText="1"/>
    </xf>
    <xf numFmtId="38" fontId="0" fillId="0" borderId="0" xfId="0" applyNumberFormat="1" applyFill="1" applyAlignment="1">
      <alignment horizontal="left"/>
    </xf>
    <xf numFmtId="38" fontId="0" fillId="0" borderId="0" xfId="0" applyNumberFormat="1" applyFont="1" applyFill="1" applyAlignment="1"/>
    <xf numFmtId="41" fontId="5" fillId="0" borderId="0" xfId="0" applyNumberFormat="1" applyFont="1" applyFill="1" applyBorder="1" applyAlignment="1">
      <alignment horizontal="center"/>
    </xf>
    <xf numFmtId="37" fontId="4" fillId="0" borderId="3" xfId="0" applyNumberFormat="1" applyFont="1" applyFill="1" applyBorder="1" applyAlignment="1"/>
    <xf numFmtId="37" fontId="4" fillId="0" borderId="0" xfId="0" applyNumberFormat="1" applyFont="1" applyFill="1" applyAlignment="1"/>
    <xf numFmtId="37" fontId="4" fillId="0" borderId="1" xfId="0" applyNumberFormat="1" applyFont="1" applyFill="1" applyBorder="1" applyAlignment="1"/>
    <xf numFmtId="37" fontId="4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center"/>
    </xf>
    <xf numFmtId="38" fontId="5" fillId="0" borderId="0" xfId="0" applyNumberFormat="1" applyFont="1" applyFill="1" applyBorder="1" applyAlignment="1"/>
    <xf numFmtId="166" fontId="5" fillId="0" borderId="0" xfId="1" applyNumberFormat="1" applyFont="1" applyFill="1" applyBorder="1" applyAlignment="1"/>
    <xf numFmtId="0" fontId="0" fillId="0" borderId="0" xfId="0" applyNumberFormat="1" applyFont="1" applyFill="1" applyAlignment="1">
      <alignment horizontal="justify"/>
    </xf>
    <xf numFmtId="0" fontId="0" fillId="0" borderId="0" xfId="0" applyFont="1" applyFill="1"/>
    <xf numFmtId="0" fontId="11" fillId="0" borderId="0" xfId="0" applyFont="1" applyFill="1" applyAlignment="1">
      <alignment horizontal="center"/>
    </xf>
    <xf numFmtId="41" fontId="4" fillId="0" borderId="0" xfId="0" applyNumberFormat="1" applyFont="1" applyFill="1" applyAlignment="1"/>
    <xf numFmtId="41" fontId="4" fillId="0" borderId="0" xfId="1" applyNumberFormat="1" applyFont="1" applyFill="1" applyAlignment="1">
      <alignment horizontal="center"/>
    </xf>
    <xf numFmtId="164" fontId="4" fillId="0" borderId="0" xfId="1" applyFont="1" applyFill="1" applyBorder="1" applyAlignment="1"/>
    <xf numFmtId="0" fontId="4" fillId="0" borderId="0" xfId="0" applyFont="1" applyFill="1"/>
    <xf numFmtId="41" fontId="5" fillId="0" borderId="2" xfId="1" applyNumberFormat="1" applyFont="1" applyFill="1" applyBorder="1" applyAlignment="1">
      <alignment horizontal="center"/>
    </xf>
    <xf numFmtId="164" fontId="5" fillId="0" borderId="2" xfId="1" applyFont="1" applyFill="1" applyBorder="1" applyAlignment="1"/>
    <xf numFmtId="38" fontId="5" fillId="0" borderId="0" xfId="0" applyNumberFormat="1" applyFont="1" applyAlignment="1">
      <alignment horizontal="center"/>
    </xf>
    <xf numFmtId="38" fontId="4" fillId="0" borderId="5" xfId="0" applyNumberFormat="1" applyFont="1" applyBorder="1" applyAlignment="1"/>
    <xf numFmtId="38" fontId="4" fillId="0" borderId="2" xfId="0" applyNumberFormat="1" applyFont="1" applyBorder="1" applyAlignment="1"/>
    <xf numFmtId="38" fontId="4" fillId="0" borderId="4" xfId="0" applyNumberFormat="1" applyFont="1" applyBorder="1" applyAlignment="1"/>
    <xf numFmtId="41" fontId="4" fillId="2" borderId="2" xfId="0" applyNumberFormat="1" applyFont="1" applyFill="1" applyBorder="1" applyAlignment="1">
      <alignment horizontal="right"/>
    </xf>
    <xf numFmtId="164" fontId="5" fillId="2" borderId="5" xfId="1" applyFont="1" applyFill="1" applyBorder="1" applyAlignment="1">
      <alignment horizontal="center"/>
    </xf>
    <xf numFmtId="166" fontId="4" fillId="0" borderId="5" xfId="1" applyNumberFormat="1" applyFont="1" applyBorder="1" applyAlignment="1">
      <alignment horizontal="center"/>
    </xf>
    <xf numFmtId="37" fontId="4" fillId="2" borderId="5" xfId="0" applyNumberFormat="1" applyFont="1" applyFill="1" applyBorder="1" applyAlignment="1"/>
    <xf numFmtId="164" fontId="0" fillId="0" borderId="0" xfId="1" applyFont="1" applyFill="1" applyBorder="1" applyAlignment="1"/>
    <xf numFmtId="164" fontId="5" fillId="0" borderId="2" xfId="1" applyFont="1" applyBorder="1" applyAlignment="1">
      <alignment horizontal="center" vertical="center"/>
    </xf>
    <xf numFmtId="166" fontId="4" fillId="0" borderId="0" xfId="2" applyNumberFormat="1" applyFont="1" applyBorder="1" applyAlignment="1"/>
    <xf numFmtId="166" fontId="5" fillId="0" borderId="2" xfId="1" applyNumberFormat="1" applyFont="1" applyBorder="1" applyAlignment="1">
      <alignment horizontal="center"/>
    </xf>
    <xf numFmtId="37" fontId="5" fillId="0" borderId="0" xfId="2" applyNumberFormat="1" applyFont="1" applyFill="1" applyBorder="1" applyAlignment="1"/>
    <xf numFmtId="41" fontId="17" fillId="0" borderId="0" xfId="1" applyNumberFormat="1" applyFont="1" applyFill="1" applyBorder="1" applyAlignment="1">
      <alignment horizontal="center" wrapText="1"/>
    </xf>
    <xf numFmtId="41" fontId="4" fillId="0" borderId="0" xfId="1" applyNumberFormat="1" applyFont="1" applyFill="1" applyAlignment="1">
      <alignment horizontal="center" vertical="center" wrapText="1"/>
    </xf>
    <xf numFmtId="41" fontId="12" fillId="0" borderId="0" xfId="1" applyNumberFormat="1" applyFont="1" applyFill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164" fontId="5" fillId="0" borderId="4" xfId="1" applyFont="1" applyFill="1" applyBorder="1" applyAlignment="1">
      <alignment vertical="center"/>
    </xf>
    <xf numFmtId="164" fontId="4" fillId="0" borderId="1" xfId="1" applyFont="1" applyBorder="1" applyAlignment="1"/>
    <xf numFmtId="0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3" fontId="0" fillId="0" borderId="0" xfId="0" applyNumberFormat="1" applyFont="1" applyBorder="1" applyAlignment="1">
      <alignment horizontal="center"/>
    </xf>
    <xf numFmtId="164" fontId="0" fillId="0" borderId="0" xfId="1" applyFont="1" applyBorder="1" applyAlignment="1">
      <alignment horizontal="center"/>
    </xf>
    <xf numFmtId="166" fontId="5" fillId="0" borderId="0" xfId="1" applyNumberFormat="1" applyFont="1" applyFill="1" applyBorder="1" applyAlignment="1">
      <alignment horizontal="center"/>
    </xf>
    <xf numFmtId="0" fontId="5" fillId="0" borderId="0" xfId="5" applyFont="1" applyBorder="1" applyAlignment="1"/>
    <xf numFmtId="37" fontId="0" fillId="0" borderId="0" xfId="2" applyNumberFormat="1" applyFont="1" applyBorder="1" applyAlignment="1">
      <alignment horizontal="center"/>
    </xf>
    <xf numFmtId="164" fontId="0" fillId="0" borderId="0" xfId="1" applyFont="1" applyAlignment="1">
      <alignment horizontal="center"/>
    </xf>
    <xf numFmtId="164" fontId="4" fillId="0" borderId="0" xfId="1" applyFont="1" applyBorder="1" applyAlignment="1">
      <alignment horizontal="right"/>
    </xf>
    <xf numFmtId="166" fontId="5" fillId="0" borderId="0" xfId="1" applyNumberFormat="1" applyFont="1" applyAlignment="1">
      <alignment horizontal="center" vertical="center"/>
    </xf>
    <xf numFmtId="166" fontId="5" fillId="0" borderId="0" xfId="1" applyNumberFormat="1" applyFont="1" applyBorder="1" applyAlignment="1">
      <alignment horizontal="center" vertical="center"/>
    </xf>
    <xf numFmtId="166" fontId="5" fillId="0" borderId="0" xfId="2" applyNumberFormat="1" applyFont="1" applyFill="1" applyBorder="1" applyAlignment="1">
      <alignment horizontal="center" vertical="center"/>
    </xf>
    <xf numFmtId="166" fontId="5" fillId="0" borderId="0" xfId="2" applyNumberFormat="1" applyFont="1" applyBorder="1" applyAlignment="1">
      <alignment horizontal="left" vertical="center"/>
    </xf>
    <xf numFmtId="166" fontId="5" fillId="0" borderId="0" xfId="1" applyNumberFormat="1" applyFont="1" applyFill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166" fontId="5" fillId="0" borderId="0" xfId="1" applyNumberFormat="1" applyFont="1" applyBorder="1" applyAlignment="1">
      <alignment horizontal="left" vertical="center"/>
    </xf>
    <xf numFmtId="166" fontId="4" fillId="0" borderId="2" xfId="1" applyNumberFormat="1" applyFont="1" applyFill="1" applyBorder="1" applyAlignment="1">
      <alignment horizontal="center"/>
    </xf>
    <xf numFmtId="166" fontId="4" fillId="0" borderId="0" xfId="1" applyNumberFormat="1" applyFont="1" applyAlignment="1"/>
    <xf numFmtId="166" fontId="4" fillId="0" borderId="2" xfId="1" applyNumberFormat="1" applyFont="1" applyBorder="1" applyAlignment="1">
      <alignment horizontal="center" vertical="center"/>
    </xf>
    <xf numFmtId="166" fontId="4" fillId="0" borderId="0" xfId="1" applyNumberFormat="1" applyFont="1" applyBorder="1" applyAlignment="1">
      <alignment horizontal="center"/>
    </xf>
    <xf numFmtId="166" fontId="4" fillId="0" borderId="0" xfId="1" applyNumberFormat="1" applyFont="1" applyFill="1" applyBorder="1" applyAlignment="1"/>
    <xf numFmtId="166" fontId="4" fillId="0" borderId="0" xfId="1" applyNumberFormat="1" applyFont="1" applyFill="1" applyBorder="1" applyAlignment="1">
      <alignment horizontal="center"/>
    </xf>
    <xf numFmtId="166" fontId="5" fillId="0" borderId="2" xfId="1" applyNumberFormat="1" applyFont="1" applyBorder="1" applyAlignment="1"/>
    <xf numFmtId="166" fontId="5" fillId="0" borderId="0" xfId="1" applyNumberFormat="1" applyFont="1" applyAlignment="1"/>
    <xf numFmtId="166" fontId="5" fillId="0" borderId="2" xfId="1" applyNumberFormat="1" applyFont="1" applyFill="1" applyBorder="1" applyAlignment="1"/>
    <xf numFmtId="166" fontId="5" fillId="0" borderId="0" xfId="1" applyNumberFormat="1" applyFont="1" applyBorder="1" applyAlignment="1"/>
    <xf numFmtId="166" fontId="5" fillId="0" borderId="0" xfId="1" applyNumberFormat="1" applyFont="1" applyBorder="1" applyAlignment="1">
      <alignment horizontal="center"/>
    </xf>
    <xf numFmtId="166" fontId="4" fillId="0" borderId="2" xfId="1" applyNumberFormat="1" applyFont="1" applyFill="1" applyBorder="1" applyAlignment="1"/>
    <xf numFmtId="166" fontId="4" fillId="0" borderId="0" xfId="2" applyNumberFormat="1" applyFont="1" applyAlignment="1"/>
    <xf numFmtId="166" fontId="12" fillId="0" borderId="0" xfId="1" applyNumberFormat="1" applyFont="1" applyAlignment="1">
      <alignment horizontal="left" vertical="center"/>
    </xf>
    <xf numFmtId="166" fontId="12" fillId="0" borderId="0" xfId="1" applyNumberFormat="1" applyFont="1" applyFill="1" applyAlignment="1">
      <alignment horizontal="left" vertical="center"/>
    </xf>
    <xf numFmtId="166" fontId="12" fillId="0" borderId="0" xfId="1" applyNumberFormat="1" applyFont="1" applyBorder="1" applyAlignment="1">
      <alignment horizontal="left" vertical="center"/>
    </xf>
    <xf numFmtId="166" fontId="12" fillId="0" borderId="0" xfId="2" applyNumberFormat="1" applyFont="1" applyBorder="1" applyAlignment="1">
      <alignment horizontal="left" vertical="center"/>
    </xf>
    <xf numFmtId="166" fontId="5" fillId="0" borderId="2" xfId="1" applyNumberFormat="1" applyFont="1" applyFill="1" applyBorder="1" applyAlignment="1">
      <alignment horizontal="center" vertical="center"/>
    </xf>
    <xf numFmtId="166" fontId="4" fillId="0" borderId="0" xfId="1" applyNumberFormat="1" applyFont="1" applyBorder="1" applyAlignment="1">
      <alignment horizontal="center" vertical="center"/>
    </xf>
    <xf numFmtId="166" fontId="4" fillId="0" borderId="2" xfId="1" applyNumberFormat="1" applyFont="1" applyBorder="1" applyAlignment="1">
      <alignment vertical="center"/>
    </xf>
    <xf numFmtId="37" fontId="4" fillId="0" borderId="2" xfId="1" applyNumberFormat="1" applyFont="1" applyFill="1" applyBorder="1" applyAlignment="1">
      <alignment horizontal="right"/>
    </xf>
    <xf numFmtId="164" fontId="4" fillId="0" borderId="2" xfId="1" applyFont="1" applyFill="1" applyBorder="1" applyAlignment="1">
      <alignment horizontal="right"/>
    </xf>
    <xf numFmtId="37" fontId="4" fillId="0" borderId="0" xfId="1" applyNumberFormat="1" applyFont="1" applyFill="1" applyBorder="1" applyAlignment="1">
      <alignment horizontal="right"/>
    </xf>
    <xf numFmtId="164" fontId="0" fillId="0" borderId="2" xfId="1" applyFont="1" applyBorder="1" applyAlignment="1">
      <alignment horizontal="center" vertical="center"/>
    </xf>
    <xf numFmtId="37" fontId="5" fillId="0" borderId="2" xfId="1" applyNumberFormat="1" applyFont="1" applyBorder="1" applyAlignment="1">
      <alignment horizontal="right"/>
    </xf>
    <xf numFmtId="37" fontId="4" fillId="0" borderId="2" xfId="1" applyNumberFormat="1" applyFont="1" applyBorder="1" applyAlignment="1">
      <alignment horizontal="right"/>
    </xf>
    <xf numFmtId="166" fontId="4" fillId="0" borderId="3" xfId="1" applyNumberFormat="1" applyFont="1" applyBorder="1" applyAlignment="1">
      <alignment horizontal="right"/>
    </xf>
    <xf numFmtId="166" fontId="4" fillId="0" borderId="2" xfId="1" applyNumberFormat="1" applyFont="1" applyBorder="1" applyAlignment="1">
      <alignment horizontal="right"/>
    </xf>
    <xf numFmtId="0" fontId="4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166" fontId="5" fillId="0" borderId="0" xfId="1" applyNumberFormat="1" applyFont="1" applyFill="1" applyAlignment="1">
      <alignment horizontal="center"/>
    </xf>
    <xf numFmtId="166" fontId="5" fillId="0" borderId="0" xfId="1" applyNumberFormat="1" applyFont="1" applyFill="1" applyBorder="1" applyAlignment="1">
      <alignment horizontal="right"/>
    </xf>
    <xf numFmtId="49" fontId="7" fillId="0" borderId="0" xfId="0" applyNumberFormat="1" applyFont="1" applyBorder="1" applyAlignment="1">
      <alignment horizontal="center"/>
    </xf>
    <xf numFmtId="0" fontId="7" fillId="0" borderId="0" xfId="5" applyFont="1" applyBorder="1" applyAlignment="1">
      <alignment horizontal="center"/>
    </xf>
    <xf numFmtId="0" fontId="5" fillId="0" borderId="0" xfId="5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164" fontId="0" fillId="0" borderId="0" xfId="1" applyFont="1" applyAlignment="1">
      <alignment horizontal="right"/>
    </xf>
    <xf numFmtId="164" fontId="4" fillId="2" borderId="2" xfId="1" applyFont="1" applyFill="1" applyBorder="1" applyAlignment="1">
      <alignment horizontal="center"/>
    </xf>
    <xf numFmtId="164" fontId="4" fillId="2" borderId="0" xfId="1" applyFont="1" applyFill="1" applyAlignment="1">
      <alignment horizontal="center"/>
    </xf>
    <xf numFmtId="37" fontId="4" fillId="2" borderId="0" xfId="1" applyNumberFormat="1" applyFont="1" applyFill="1" applyAlignment="1"/>
    <xf numFmtId="0" fontId="7" fillId="0" borderId="0" xfId="0" applyNumberFormat="1" applyFont="1" applyFill="1" applyAlignment="1">
      <alignment horizontal="left"/>
    </xf>
    <xf numFmtId="166" fontId="0" fillId="0" borderId="0" xfId="1" applyNumberFormat="1" applyFont="1" applyAlignment="1">
      <alignment horizontal="right"/>
    </xf>
    <xf numFmtId="166" fontId="4" fillId="0" borderId="0" xfId="1" applyNumberFormat="1" applyFont="1" applyAlignment="1">
      <alignment horizontal="center"/>
    </xf>
    <xf numFmtId="37" fontId="0" fillId="0" borderId="0" xfId="1" applyNumberFormat="1" applyFont="1" applyFill="1" applyBorder="1" applyAlignment="1"/>
    <xf numFmtId="37" fontId="5" fillId="0" borderId="0" xfId="1" applyNumberFormat="1" applyFont="1" applyFill="1" applyBorder="1" applyAlignment="1"/>
    <xf numFmtId="166" fontId="4" fillId="0" borderId="3" xfId="1" applyNumberFormat="1" applyFont="1" applyFill="1" applyBorder="1" applyAlignment="1">
      <alignment horizontal="center"/>
    </xf>
    <xf numFmtId="166" fontId="5" fillId="0" borderId="2" xfId="1" applyNumberFormat="1" applyFont="1" applyFill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0" fontId="7" fillId="0" borderId="0" xfId="5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1" fontId="4" fillId="0" borderId="0" xfId="1" applyNumberFormat="1" applyFont="1" applyBorder="1" applyAlignment="1">
      <alignment horizontal="center" vertical="center" wrapText="1"/>
    </xf>
    <xf numFmtId="166" fontId="4" fillId="2" borderId="0" xfId="1" applyNumberFormat="1" applyFont="1" applyFill="1" applyBorder="1" applyAlignment="1">
      <alignment horizontal="right"/>
    </xf>
    <xf numFmtId="164" fontId="4" fillId="0" borderId="2" xfId="1" applyFont="1" applyFill="1" applyBorder="1" applyAlignment="1"/>
    <xf numFmtId="164" fontId="4" fillId="0" borderId="0" xfId="1" applyFont="1" applyFill="1" applyBorder="1" applyAlignment="1">
      <alignment horizontal="right"/>
    </xf>
    <xf numFmtId="37" fontId="4" fillId="0" borderId="0" xfId="0" applyNumberFormat="1" applyFont="1"/>
    <xf numFmtId="37" fontId="5" fillId="0" borderId="0" xfId="1" applyNumberFormat="1" applyFont="1" applyBorder="1" applyAlignment="1">
      <alignment horizontal="right"/>
    </xf>
    <xf numFmtId="164" fontId="5" fillId="0" borderId="0" xfId="1" applyFont="1" applyBorder="1" applyAlignment="1">
      <alignment horizontal="right"/>
    </xf>
    <xf numFmtId="37" fontId="0" fillId="0" borderId="0" xfId="0" applyNumberFormat="1"/>
    <xf numFmtId="37" fontId="0" fillId="0" borderId="2" xfId="0" applyNumberFormat="1" applyBorder="1"/>
    <xf numFmtId="41" fontId="0" fillId="0" borderId="0" xfId="0" applyNumberFormat="1"/>
    <xf numFmtId="164" fontId="4" fillId="0" borderId="0" xfId="1" applyFont="1" applyAlignment="1"/>
    <xf numFmtId="166" fontId="4" fillId="2" borderId="5" xfId="0" applyNumberFormat="1" applyFont="1" applyFill="1" applyBorder="1" applyAlignment="1"/>
    <xf numFmtId="166" fontId="4" fillId="2" borderId="1" xfId="0" applyNumberFormat="1" applyFont="1" applyFill="1" applyBorder="1" applyAlignment="1">
      <alignment horizontal="right"/>
    </xf>
    <xf numFmtId="37" fontId="4" fillId="0" borderId="2" xfId="6" applyNumberFormat="1" applyFont="1" applyFill="1" applyBorder="1" applyAlignment="1"/>
    <xf numFmtId="166" fontId="4" fillId="0" borderId="1" xfId="1" applyNumberFormat="1" applyFont="1" applyBorder="1" applyAlignment="1">
      <alignment horizontal="center" vertical="center"/>
    </xf>
    <xf numFmtId="41" fontId="4" fillId="0" borderId="3" xfId="3" applyNumberFormat="1" applyFont="1" applyBorder="1" applyAlignment="1"/>
    <xf numFmtId="166" fontId="4" fillId="0" borderId="3" xfId="1" applyNumberFormat="1" applyFont="1" applyFill="1" applyBorder="1" applyAlignment="1"/>
    <xf numFmtId="166" fontId="4" fillId="0" borderId="4" xfId="1" applyNumberFormat="1" applyFont="1" applyFill="1" applyBorder="1" applyAlignment="1"/>
    <xf numFmtId="166" fontId="5" fillId="0" borderId="0" xfId="1" applyNumberFormat="1" applyFont="1" applyFill="1" applyAlignment="1"/>
    <xf numFmtId="0" fontId="0" fillId="0" borderId="0" xfId="0" applyAlignment="1">
      <alignment horizontal="justify"/>
    </xf>
    <xf numFmtId="41" fontId="5" fillId="0" borderId="2" xfId="6" applyNumberFormat="1" applyFont="1" applyFill="1" applyBorder="1" applyAlignment="1"/>
    <xf numFmtId="43" fontId="4" fillId="2" borderId="1" xfId="0" applyNumberFormat="1" applyFont="1" applyFill="1" applyBorder="1" applyAlignment="1">
      <alignment horizontal="right"/>
    </xf>
    <xf numFmtId="164" fontId="5" fillId="0" borderId="4" xfId="1" applyFont="1" applyBorder="1" applyAlignment="1">
      <alignment horizontal="center"/>
    </xf>
    <xf numFmtId="41" fontId="4" fillId="0" borderId="0" xfId="3" applyNumberFormat="1" applyFont="1" applyBorder="1" applyAlignment="1"/>
    <xf numFmtId="41" fontId="5" fillId="0" borderId="0" xfId="0" applyNumberFormat="1" applyFont="1"/>
    <xf numFmtId="37" fontId="5" fillId="0" borderId="0" xfId="0" applyNumberFormat="1" applyFont="1"/>
    <xf numFmtId="38" fontId="5" fillId="0" borderId="0" xfId="0" applyNumberFormat="1" applyFont="1"/>
    <xf numFmtId="41" fontId="5" fillId="0" borderId="0" xfId="1" applyNumberFormat="1" applyFont="1" applyFill="1" applyBorder="1" applyAlignment="1">
      <alignment horizontal="center"/>
    </xf>
    <xf numFmtId="41" fontId="4" fillId="0" borderId="1" xfId="1" applyNumberFormat="1" applyFont="1" applyFill="1" applyBorder="1" applyAlignment="1">
      <alignment horizontal="center"/>
    </xf>
    <xf numFmtId="41" fontId="5" fillId="0" borderId="0" xfId="1" applyNumberFormat="1" applyFont="1" applyFill="1" applyBorder="1" applyAlignment="1">
      <alignment horizontal="center" vertical="center"/>
    </xf>
    <xf numFmtId="41" fontId="5" fillId="0" borderId="2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41" fontId="4" fillId="0" borderId="1" xfId="2" applyNumberFormat="1" applyFont="1" applyFill="1" applyBorder="1" applyAlignment="1"/>
    <xf numFmtId="0" fontId="7" fillId="0" borderId="0" xfId="5" applyFont="1" applyBorder="1" applyAlignment="1">
      <alignment horizontal="center"/>
    </xf>
    <xf numFmtId="164" fontId="0" fillId="0" borderId="0" xfId="1" applyFont="1" applyFill="1" applyAlignment="1"/>
    <xf numFmtId="164" fontId="0" fillId="0" borderId="0" xfId="1" applyFont="1" applyFill="1"/>
    <xf numFmtId="166" fontId="0" fillId="0" borderId="0" xfId="1" applyNumberFormat="1" applyFont="1" applyFill="1"/>
    <xf numFmtId="165" fontId="4" fillId="0" borderId="0" xfId="0" applyNumberFormat="1" applyFont="1" applyAlignment="1"/>
    <xf numFmtId="165" fontId="4" fillId="0" borderId="3" xfId="0" applyNumberFormat="1" applyFont="1" applyBorder="1" applyAlignment="1"/>
    <xf numFmtId="165" fontId="4" fillId="0" borderId="4" xfId="0" applyNumberFormat="1" applyFont="1" applyBorder="1" applyAlignment="1"/>
    <xf numFmtId="165" fontId="4" fillId="0" borderId="0" xfId="0" applyNumberFormat="1" applyFont="1" applyBorder="1" applyAlignment="1"/>
    <xf numFmtId="165" fontId="4" fillId="2" borderId="3" xfId="0" applyNumberFormat="1" applyFont="1" applyFill="1" applyBorder="1" applyAlignment="1"/>
    <xf numFmtId="165" fontId="4" fillId="2" borderId="0" xfId="0" applyNumberFormat="1" applyFont="1" applyFill="1" applyBorder="1" applyAlignment="1"/>
    <xf numFmtId="165" fontId="4" fillId="2" borderId="0" xfId="0" applyNumberFormat="1" applyFont="1" applyFill="1" applyAlignment="1"/>
    <xf numFmtId="165" fontId="0" fillId="2" borderId="2" xfId="0" applyNumberFormat="1" applyFill="1" applyBorder="1" applyAlignment="1">
      <alignment horizontal="right"/>
    </xf>
    <xf numFmtId="37" fontId="4" fillId="2" borderId="0" xfId="1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165" fontId="0" fillId="2" borderId="0" xfId="0" applyNumberFormat="1" applyFont="1" applyFill="1" applyBorder="1" applyAlignment="1">
      <alignment horizontal="right"/>
    </xf>
    <xf numFmtId="166" fontId="4" fillId="0" borderId="2" xfId="1" applyNumberFormat="1" applyFont="1" applyFill="1" applyBorder="1" applyAlignment="1">
      <alignment horizontal="right"/>
    </xf>
    <xf numFmtId="37" fontId="5" fillId="0" borderId="2" xfId="1" applyNumberFormat="1" applyFont="1" applyFill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41" fontId="4" fillId="0" borderId="1" xfId="2" applyNumberFormat="1" applyFont="1" applyBorder="1" applyAlignment="1">
      <alignment horizontal="right"/>
    </xf>
    <xf numFmtId="166" fontId="5" fillId="0" borderId="2" xfId="1" applyNumberFormat="1" applyFont="1" applyBorder="1" applyAlignment="1">
      <alignment horizontal="right"/>
    </xf>
    <xf numFmtId="41" fontId="5" fillId="0" borderId="2" xfId="1" applyNumberFormat="1" applyFont="1" applyBorder="1" applyAlignment="1">
      <alignment horizontal="right"/>
    </xf>
    <xf numFmtId="166" fontId="12" fillId="0" borderId="0" xfId="1" applyNumberFormat="1" applyFont="1" applyAlignment="1">
      <alignment horizontal="right"/>
    </xf>
    <xf numFmtId="164" fontId="5" fillId="0" borderId="2" xfId="1" applyFont="1" applyBorder="1" applyAlignment="1">
      <alignment horizontal="right"/>
    </xf>
    <xf numFmtId="41" fontId="5" fillId="0" borderId="0" xfId="1" applyNumberFormat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6" fontId="4" fillId="0" borderId="0" xfId="1" applyNumberFormat="1" applyFont="1" applyAlignment="1">
      <alignment horizontal="right"/>
    </xf>
    <xf numFmtId="166" fontId="5" fillId="0" borderId="0" xfId="1" applyNumberFormat="1" applyFont="1" applyBorder="1" applyAlignment="1">
      <alignment horizontal="right"/>
    </xf>
    <xf numFmtId="41" fontId="4" fillId="0" borderId="2" xfId="1" applyNumberFormat="1" applyFont="1" applyBorder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166" fontId="5" fillId="0" borderId="0" xfId="1" applyNumberFormat="1" applyFont="1" applyAlignment="1">
      <alignment horizontal="right"/>
    </xf>
    <xf numFmtId="164" fontId="5" fillId="0" borderId="2" xfId="1" applyFont="1" applyFill="1" applyBorder="1" applyAlignment="1">
      <alignment horizontal="right"/>
    </xf>
    <xf numFmtId="166" fontId="4" fillId="0" borderId="0" xfId="2" applyNumberFormat="1" applyFont="1" applyAlignment="1">
      <alignment horizontal="right"/>
    </xf>
    <xf numFmtId="166" fontId="4" fillId="0" borderId="0" xfId="2" applyNumberFormat="1" applyFont="1" applyBorder="1" applyAlignment="1">
      <alignment horizontal="right"/>
    </xf>
    <xf numFmtId="166" fontId="5" fillId="0" borderId="0" xfId="2" applyNumberFormat="1" applyFont="1" applyBorder="1" applyAlignment="1">
      <alignment horizontal="right"/>
    </xf>
    <xf numFmtId="166" fontId="12" fillId="0" borderId="0" xfId="1" applyNumberFormat="1" applyFont="1" applyFill="1" applyAlignment="1">
      <alignment horizontal="right"/>
    </xf>
    <xf numFmtId="166" fontId="12" fillId="0" borderId="0" xfId="1" applyNumberFormat="1" applyFont="1" applyBorder="1" applyAlignment="1">
      <alignment horizontal="right"/>
    </xf>
    <xf numFmtId="166" fontId="12" fillId="0" borderId="0" xfId="2" applyNumberFormat="1" applyFont="1" applyBorder="1" applyAlignment="1">
      <alignment horizontal="right"/>
    </xf>
    <xf numFmtId="166" fontId="5" fillId="0" borderId="2" xfId="1" applyNumberFormat="1" applyFont="1" applyFill="1" applyBorder="1" applyAlignment="1">
      <alignment horizontal="right"/>
    </xf>
    <xf numFmtId="165" fontId="5" fillId="0" borderId="2" xfId="1" applyNumberFormat="1" applyFont="1" applyBorder="1" applyAlignment="1">
      <alignment horizontal="right"/>
    </xf>
    <xf numFmtId="41" fontId="4" fillId="0" borderId="0" xfId="2" applyNumberFormat="1" applyFont="1" applyBorder="1" applyAlignment="1">
      <alignment horizontal="right"/>
    </xf>
    <xf numFmtId="41" fontId="4" fillId="0" borderId="4" xfId="2" applyNumberFormat="1" applyFont="1" applyBorder="1" applyAlignment="1">
      <alignment horizontal="right"/>
    </xf>
    <xf numFmtId="166" fontId="0" fillId="0" borderId="0" xfId="1" applyNumberFormat="1" applyFont="1" applyFill="1" applyAlignment="1">
      <alignment horizontal="center"/>
    </xf>
    <xf numFmtId="37" fontId="0" fillId="0" borderId="2" xfId="1" applyNumberFormat="1" applyFont="1" applyFill="1" applyBorder="1"/>
    <xf numFmtId="37" fontId="4" fillId="0" borderId="0" xfId="1" applyNumberFormat="1" applyFont="1" applyFill="1" applyAlignment="1">
      <alignment horizontal="right"/>
    </xf>
    <xf numFmtId="166" fontId="4" fillId="0" borderId="3" xfId="1" applyNumberFormat="1" applyFont="1" applyFill="1" applyBorder="1" applyAlignment="1">
      <alignment horizontal="right"/>
    </xf>
    <xf numFmtId="166" fontId="0" fillId="0" borderId="0" xfId="1" applyNumberFormat="1" applyFont="1" applyFill="1" applyBorder="1" applyAlignment="1"/>
    <xf numFmtId="0" fontId="7" fillId="0" borderId="0" xfId="5" applyFont="1" applyBorder="1" applyAlignment="1"/>
    <xf numFmtId="41" fontId="5" fillId="0" borderId="2" xfId="3" applyNumberFormat="1" applyFont="1" applyBorder="1" applyAlignment="1"/>
    <xf numFmtId="0" fontId="4" fillId="0" borderId="0" xfId="0" applyFont="1" applyFill="1" applyAlignment="1">
      <alignment horizontal="center"/>
    </xf>
    <xf numFmtId="49" fontId="7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16" fontId="0" fillId="2" borderId="0" xfId="0" quotePrefix="1" applyNumberFormat="1" applyFill="1" applyAlignment="1">
      <alignment horizontal="center" wrapText="1"/>
    </xf>
    <xf numFmtId="16" fontId="0" fillId="2" borderId="0" xfId="0" applyNumberFormat="1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wrapText="1"/>
    </xf>
    <xf numFmtId="49" fontId="7" fillId="2" borderId="0" xfId="0" applyNumberFormat="1" applyFont="1" applyFill="1" applyBorder="1" applyAlignment="1">
      <alignment horizontal="center"/>
    </xf>
    <xf numFmtId="0" fontId="7" fillId="0" borderId="0" xfId="5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2" xfId="5" applyFont="1" applyBorder="1" applyAlignment="1">
      <alignment horizontal="center"/>
    </xf>
    <xf numFmtId="0" fontId="0" fillId="0" borderId="5" xfId="5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2" xfId="5" applyFont="1" applyFill="1" applyBorder="1" applyAlignment="1">
      <alignment horizontal="center"/>
    </xf>
    <xf numFmtId="0" fontId="5" fillId="0" borderId="2" xfId="5" applyFont="1" applyFill="1" applyBorder="1" applyAlignment="1">
      <alignment horizontal="center"/>
    </xf>
    <xf numFmtId="16" fontId="0" fillId="0" borderId="0" xfId="0" quotePrefix="1" applyNumberFormat="1" applyFill="1" applyAlignment="1">
      <alignment horizontal="center" wrapText="1"/>
    </xf>
    <xf numFmtId="16" fontId="0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7" fillId="0" borderId="0" xfId="0" applyNumberFormat="1" applyFont="1" applyFill="1" applyAlignment="1">
      <alignment horizontal="left"/>
    </xf>
  </cellXfs>
  <cellStyles count="8">
    <cellStyle name="Comma" xfId="1" builtinId="3"/>
    <cellStyle name="Normal" xfId="0" builtinId="0"/>
    <cellStyle name="Normal 2" xfId="2"/>
    <cellStyle name="Normal 3" xfId="3"/>
    <cellStyle name="Normal 4" xfId="4"/>
    <cellStyle name="Normal_CE-Thai" xfId="5"/>
    <cellStyle name="Normal_KCE01Y" xfId="6"/>
    <cellStyle name="Normal_KCE44Y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15875</xdr:colOff>
      <xdr:row>68</xdr:row>
      <xdr:rowOff>161925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187D693B-9687-4310-A516-BD3672DF4FA5}"/>
            </a:ext>
          </a:extLst>
        </xdr:cNvPr>
        <xdr:cNvSpPr txBox="1"/>
      </xdr:nvSpPr>
      <xdr:spPr>
        <a:xfrm>
          <a:off x="5099844" y="1602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8255</xdr:colOff>
      <xdr:row>68</xdr:row>
      <xdr:rowOff>161925</xdr:rowOff>
    </xdr:from>
    <xdr:ext cx="20431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4B3B6A82-DD12-4791-8E9A-5556941131A2}"/>
            </a:ext>
          </a:extLst>
        </xdr:cNvPr>
        <xdr:cNvSpPr txBox="1"/>
      </xdr:nvSpPr>
      <xdr:spPr>
        <a:xfrm>
          <a:off x="6207125" y="1602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8255</xdr:colOff>
      <xdr:row>68</xdr:row>
      <xdr:rowOff>161925</xdr:rowOff>
    </xdr:from>
    <xdr:ext cx="20431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6F9154A9-8F20-44AF-AB66-A3946057A79F}"/>
            </a:ext>
          </a:extLst>
        </xdr:cNvPr>
        <xdr:cNvSpPr txBox="1"/>
      </xdr:nvSpPr>
      <xdr:spPr>
        <a:xfrm>
          <a:off x="6207125" y="1602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8255</xdr:colOff>
      <xdr:row>68</xdr:row>
      <xdr:rowOff>161925</xdr:rowOff>
    </xdr:from>
    <xdr:ext cx="20431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ECC3F5E5-DE40-44D0-B112-909E5CBE6630}"/>
            </a:ext>
          </a:extLst>
        </xdr:cNvPr>
        <xdr:cNvSpPr txBox="1"/>
      </xdr:nvSpPr>
      <xdr:spPr>
        <a:xfrm>
          <a:off x="6207125" y="1602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15875</xdr:colOff>
      <xdr:row>68</xdr:row>
      <xdr:rowOff>161925</xdr:rowOff>
    </xdr:from>
    <xdr:ext cx="197926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C225080B-AE7A-4F15-874D-39F675D224BA}"/>
            </a:ext>
          </a:extLst>
        </xdr:cNvPr>
        <xdr:cNvSpPr txBox="1"/>
      </xdr:nvSpPr>
      <xdr:spPr>
        <a:xfrm>
          <a:off x="5680075" y="1556702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25</xdr:col>
      <xdr:colOff>0</xdr:colOff>
      <xdr:row>0</xdr:row>
      <xdr:rowOff>0</xdr:rowOff>
    </xdr:to>
    <xdr:sp macro="" textlink="">
      <xdr:nvSpPr>
        <xdr:cNvPr id="1025" name="Text 22">
          <a:extLst>
            <a:ext uri="{FF2B5EF4-FFF2-40B4-BE49-F238E27FC236}">
              <a16:creationId xmlns:a16="http://schemas.microsoft.com/office/drawing/2014/main" xmlns="" id="{1E991901-6365-4C7F-84CA-0DE26BC8D9A9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81165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25</xdr:col>
      <xdr:colOff>0</xdr:colOff>
      <xdr:row>0</xdr:row>
      <xdr:rowOff>0</xdr:rowOff>
    </xdr:to>
    <xdr:sp macro="" textlink="">
      <xdr:nvSpPr>
        <xdr:cNvPr id="1026" name="Text 66">
          <a:extLst>
            <a:ext uri="{FF2B5EF4-FFF2-40B4-BE49-F238E27FC236}">
              <a16:creationId xmlns:a16="http://schemas.microsoft.com/office/drawing/2014/main" xmlns="" id="{2AB5169B-DE7E-4E43-8018-AD5A6D0E803E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78498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25</xdr:col>
      <xdr:colOff>0</xdr:colOff>
      <xdr:row>0</xdr:row>
      <xdr:rowOff>0</xdr:rowOff>
    </xdr:to>
    <xdr:sp macro="" textlink="">
      <xdr:nvSpPr>
        <xdr:cNvPr id="1027" name="Text 67">
          <a:extLst>
            <a:ext uri="{FF2B5EF4-FFF2-40B4-BE49-F238E27FC236}">
              <a16:creationId xmlns:a16="http://schemas.microsoft.com/office/drawing/2014/main" xmlns="" id="{1759F8D1-A56B-44A1-859C-4C9E21BC9A51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78212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7" name="Text 22">
          <a:extLst>
            <a:ext uri="{FF2B5EF4-FFF2-40B4-BE49-F238E27FC236}">
              <a16:creationId xmlns:a16="http://schemas.microsoft.com/office/drawing/2014/main" xmlns="" id="{AEBFFDDA-D4D3-4CEA-9E88-9C7F86F1F7A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6211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8" name="Text 66">
          <a:extLst>
            <a:ext uri="{FF2B5EF4-FFF2-40B4-BE49-F238E27FC236}">
              <a16:creationId xmlns:a16="http://schemas.microsoft.com/office/drawing/2014/main" xmlns="" id="{51CE2D9A-5B0A-4DDC-8AF1-1AE109630918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9" name="Text 67">
          <a:extLst>
            <a:ext uri="{FF2B5EF4-FFF2-40B4-BE49-F238E27FC236}">
              <a16:creationId xmlns:a16="http://schemas.microsoft.com/office/drawing/2014/main" xmlns="" id="{352F60C8-BA2A-4570-B6DD-E28C61C335C2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686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100" name="Text 71">
          <a:extLst>
            <a:ext uri="{FF2B5EF4-FFF2-40B4-BE49-F238E27FC236}">
              <a16:creationId xmlns:a16="http://schemas.microsoft.com/office/drawing/2014/main" xmlns="" id="{994A4719-4C0B-4470-8C23-9974362543A5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5CB0BAD6-9C9C-4B6C-9E01-35ABACDC5804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8966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6440D434-DD29-41CA-840B-48F862B55DC5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8966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319405DE-2378-4BD0-99D1-5A2301269422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8966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C2840310-84AA-451B-9729-8B792016C72D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8966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94"/>
  <sheetViews>
    <sheetView showGridLines="0" topLeftCell="A75" zoomScaleSheetLayoutView="130" workbookViewId="0">
      <selection activeCell="A99" sqref="A99"/>
    </sheetView>
  </sheetViews>
  <sheetFormatPr defaultColWidth="10.5703125" defaultRowHeight="20.25" customHeight="1"/>
  <cols>
    <col min="1" max="1" width="40" style="21" customWidth="1"/>
    <col min="2" max="2" width="7.140625" style="11" bestFit="1" customWidth="1"/>
    <col min="3" max="3" width="0.42578125" style="7" customWidth="1"/>
    <col min="4" max="4" width="17.85546875" style="20" bestFit="1" customWidth="1"/>
    <col min="5" max="5" width="0.85546875" style="7" customWidth="1"/>
    <col min="6" max="6" width="15.85546875" style="20" customWidth="1"/>
    <col min="7" max="7" width="1" style="20" customWidth="1"/>
    <col min="8" max="8" width="17.85546875" style="20" bestFit="1" customWidth="1"/>
    <col min="9" max="9" width="0.85546875" style="20" customWidth="1"/>
    <col min="10" max="10" width="15.85546875" style="20" customWidth="1"/>
    <col min="11" max="16384" width="10.5703125" style="7"/>
  </cols>
  <sheetData>
    <row r="1" spans="1:11" s="4" customFormat="1" ht="20.25" customHeight="1">
      <c r="A1" s="30" t="s">
        <v>13</v>
      </c>
      <c r="B1" s="36"/>
      <c r="C1" s="3"/>
      <c r="D1" s="3"/>
      <c r="E1" s="3"/>
      <c r="F1" s="3"/>
      <c r="G1" s="3"/>
      <c r="H1" s="3"/>
      <c r="I1" s="3"/>
      <c r="J1" s="3"/>
    </row>
    <row r="2" spans="1:11" s="4" customFormat="1" ht="20.25" customHeight="1">
      <c r="A2" s="24" t="s">
        <v>184</v>
      </c>
      <c r="B2" s="36"/>
      <c r="C2" s="3"/>
      <c r="D2" s="5"/>
      <c r="E2" s="3"/>
      <c r="F2" s="5"/>
      <c r="G2" s="5"/>
      <c r="H2" s="5"/>
      <c r="I2" s="5"/>
      <c r="J2" s="5"/>
    </row>
    <row r="3" spans="1:11" s="4" customFormat="1" ht="20.25" customHeight="1">
      <c r="A3" s="1"/>
      <c r="B3" s="36"/>
      <c r="C3" s="3"/>
      <c r="D3" s="5"/>
      <c r="E3" s="3"/>
      <c r="F3" s="5"/>
      <c r="G3" s="5"/>
      <c r="H3" s="5"/>
      <c r="I3" s="5"/>
      <c r="J3" s="5"/>
    </row>
    <row r="4" spans="1:11" s="4" customFormat="1" ht="20.25" customHeight="1">
      <c r="A4" s="1"/>
      <c r="B4" s="36"/>
      <c r="C4" s="3"/>
      <c r="D4" s="503" t="s">
        <v>60</v>
      </c>
      <c r="E4" s="503"/>
      <c r="F4" s="503"/>
      <c r="G4" s="503"/>
      <c r="H4" s="503" t="s">
        <v>185</v>
      </c>
      <c r="I4" s="503"/>
      <c r="J4" s="503"/>
      <c r="K4" s="335"/>
    </row>
    <row r="5" spans="1:11" s="4" customFormat="1" ht="20.25" customHeight="1">
      <c r="A5" s="1"/>
      <c r="B5" s="36"/>
      <c r="C5" s="3"/>
      <c r="D5" s="503" t="s">
        <v>63</v>
      </c>
      <c r="E5" s="503"/>
      <c r="F5" s="503"/>
      <c r="G5" s="503"/>
      <c r="H5" s="503" t="s">
        <v>63</v>
      </c>
      <c r="I5" s="503"/>
      <c r="J5" s="503"/>
      <c r="K5" s="249"/>
    </row>
    <row r="6" spans="1:11" ht="20.25" customHeight="1">
      <c r="A6" s="6"/>
      <c r="B6" s="36"/>
      <c r="C6" s="3"/>
      <c r="D6" s="505" t="s">
        <v>59</v>
      </c>
      <c r="E6" s="505"/>
      <c r="F6" s="505"/>
      <c r="G6" s="22"/>
      <c r="H6" s="505" t="s">
        <v>59</v>
      </c>
      <c r="I6" s="505"/>
      <c r="J6" s="505"/>
    </row>
    <row r="7" spans="1:11" ht="20.25" customHeight="1">
      <c r="A7" s="27" t="s">
        <v>15</v>
      </c>
      <c r="B7" s="26" t="s">
        <v>0</v>
      </c>
      <c r="C7" s="9"/>
      <c r="D7" s="77" t="s">
        <v>281</v>
      </c>
      <c r="E7" s="23"/>
      <c r="F7" s="77" t="s">
        <v>273</v>
      </c>
      <c r="G7" s="77"/>
      <c r="H7" s="77" t="s">
        <v>281</v>
      </c>
      <c r="I7" s="23"/>
      <c r="J7" s="77" t="s">
        <v>273</v>
      </c>
    </row>
    <row r="8" spans="1:11" ht="20.25" customHeight="1">
      <c r="A8" s="6"/>
      <c r="B8" s="26"/>
      <c r="C8" s="9"/>
      <c r="D8" s="504" t="s">
        <v>116</v>
      </c>
      <c r="E8" s="504"/>
      <c r="F8" s="504"/>
      <c r="G8" s="504"/>
      <c r="H8" s="504"/>
      <c r="I8" s="504"/>
      <c r="J8" s="504"/>
    </row>
    <row r="9" spans="1:11" ht="20.25" customHeight="1">
      <c r="A9" s="31" t="s">
        <v>16</v>
      </c>
      <c r="C9" s="11"/>
      <c r="D9" s="12"/>
      <c r="E9" s="8"/>
      <c r="F9" s="12"/>
      <c r="G9" s="12"/>
      <c r="H9" s="12"/>
      <c r="I9" s="12"/>
      <c r="J9" s="12"/>
    </row>
    <row r="10" spans="1:11" ht="20.25" customHeight="1">
      <c r="A10" s="13" t="s">
        <v>1</v>
      </c>
      <c r="B10" s="14">
        <v>6</v>
      </c>
      <c r="D10" s="15">
        <v>1566087142</v>
      </c>
      <c r="E10" s="15"/>
      <c r="F10" s="15">
        <v>1766783801</v>
      </c>
      <c r="G10" s="15"/>
      <c r="H10" s="15">
        <v>241409966</v>
      </c>
      <c r="I10" s="15"/>
      <c r="J10" s="15">
        <v>479388111</v>
      </c>
    </row>
    <row r="11" spans="1:11" ht="20.25" hidden="1" customHeight="1">
      <c r="A11" s="122" t="s">
        <v>128</v>
      </c>
      <c r="B11" s="14"/>
      <c r="D11" s="15"/>
      <c r="E11" s="15"/>
      <c r="F11" s="15"/>
      <c r="G11" s="15"/>
      <c r="H11" s="240"/>
      <c r="I11" s="15"/>
      <c r="J11" s="240"/>
    </row>
    <row r="12" spans="1:11" ht="20.25" hidden="1" customHeight="1">
      <c r="A12" s="122" t="s">
        <v>129</v>
      </c>
      <c r="C12" s="17"/>
      <c r="D12" s="240"/>
      <c r="E12" s="15"/>
      <c r="F12" s="240"/>
      <c r="G12" s="15"/>
      <c r="H12" s="240"/>
      <c r="I12" s="15"/>
      <c r="J12" s="240"/>
    </row>
    <row r="13" spans="1:11" ht="20.25" customHeight="1">
      <c r="A13" s="122" t="s">
        <v>165</v>
      </c>
      <c r="B13" s="14" t="s">
        <v>304</v>
      </c>
      <c r="D13" s="16">
        <v>3645929394</v>
      </c>
      <c r="E13" s="16"/>
      <c r="F13" s="16">
        <v>4378648427</v>
      </c>
      <c r="G13" s="16"/>
      <c r="H13" s="16">
        <v>2779970081</v>
      </c>
      <c r="I13" s="16"/>
      <c r="J13" s="16">
        <v>3233993848</v>
      </c>
    </row>
    <row r="14" spans="1:11" ht="20.25" customHeight="1">
      <c r="A14" s="122" t="s">
        <v>290</v>
      </c>
      <c r="B14" s="14">
        <v>5</v>
      </c>
      <c r="D14" s="235">
        <v>0</v>
      </c>
      <c r="E14" s="16"/>
      <c r="F14" s="235">
        <v>0</v>
      </c>
      <c r="G14" s="16"/>
      <c r="H14" s="16">
        <v>450000000</v>
      </c>
      <c r="I14" s="16"/>
      <c r="J14" s="235">
        <v>0</v>
      </c>
    </row>
    <row r="15" spans="1:11" ht="20.25" customHeight="1">
      <c r="A15" s="13" t="s">
        <v>37</v>
      </c>
      <c r="B15" s="14">
        <v>8</v>
      </c>
      <c r="D15" s="15">
        <v>3674994039</v>
      </c>
      <c r="E15" s="15"/>
      <c r="F15" s="15">
        <v>3792514860</v>
      </c>
      <c r="G15" s="15"/>
      <c r="H15" s="15">
        <v>2089569660</v>
      </c>
      <c r="I15" s="15"/>
      <c r="J15" s="15">
        <v>1999573641</v>
      </c>
    </row>
    <row r="16" spans="1:11" ht="20.25" customHeight="1">
      <c r="A16" s="13" t="s">
        <v>226</v>
      </c>
      <c r="B16" s="14">
        <v>23</v>
      </c>
      <c r="D16" s="235">
        <v>0</v>
      </c>
      <c r="E16" s="15"/>
      <c r="F16" s="15">
        <v>51418719</v>
      </c>
      <c r="G16" s="15"/>
      <c r="H16" s="440">
        <v>1708681</v>
      </c>
      <c r="I16" s="15"/>
      <c r="J16" s="440">
        <v>32395836</v>
      </c>
    </row>
    <row r="17" spans="1:10" ht="20.25" customHeight="1">
      <c r="A17" s="13" t="s">
        <v>2</v>
      </c>
      <c r="B17" s="14"/>
      <c r="D17" s="15">
        <v>68464408</v>
      </c>
      <c r="E17" s="15"/>
      <c r="F17" s="15">
        <v>75387698</v>
      </c>
      <c r="G17" s="15"/>
      <c r="H17" s="15">
        <v>34422289</v>
      </c>
      <c r="I17" s="15"/>
      <c r="J17" s="15">
        <v>31226612</v>
      </c>
    </row>
    <row r="18" spans="1:10" ht="20.25" customHeight="1">
      <c r="A18" s="13" t="s">
        <v>274</v>
      </c>
      <c r="B18" s="14"/>
      <c r="D18" s="424">
        <v>0</v>
      </c>
      <c r="E18" s="15"/>
      <c r="F18" s="442">
        <v>14670791</v>
      </c>
      <c r="G18" s="15"/>
      <c r="H18" s="424">
        <v>0</v>
      </c>
      <c r="I18" s="424"/>
      <c r="J18" s="424">
        <v>0</v>
      </c>
    </row>
    <row r="19" spans="1:10" ht="20.25" customHeight="1">
      <c r="A19" s="10" t="s">
        <v>17</v>
      </c>
      <c r="B19" s="37"/>
      <c r="D19" s="438">
        <f>SUM(D10:D18)</f>
        <v>8955474983</v>
      </c>
      <c r="E19" s="98"/>
      <c r="F19" s="435">
        <f>SUM(F10:F18)</f>
        <v>10079424296</v>
      </c>
      <c r="G19" s="106"/>
      <c r="H19" s="438">
        <f>SUM(H10:H18)</f>
        <v>5597080677</v>
      </c>
      <c r="I19" s="106"/>
      <c r="J19" s="97">
        <f>SUM(J10:J18)</f>
        <v>5776578048</v>
      </c>
    </row>
    <row r="20" spans="1:10" ht="20.25" customHeight="1">
      <c r="B20" s="37"/>
      <c r="D20" s="99"/>
      <c r="E20" s="100"/>
      <c r="F20" s="99"/>
      <c r="G20" s="99"/>
      <c r="H20" s="99"/>
      <c r="I20" s="99"/>
      <c r="J20" s="99"/>
    </row>
    <row r="21" spans="1:10" ht="20.25" customHeight="1">
      <c r="A21" s="31" t="s">
        <v>18</v>
      </c>
      <c r="C21" s="11"/>
      <c r="D21" s="101"/>
      <c r="E21" s="101"/>
      <c r="F21" s="101"/>
      <c r="G21" s="101"/>
      <c r="H21" s="101"/>
      <c r="I21" s="101"/>
      <c r="J21" s="101"/>
    </row>
    <row r="22" spans="1:10" ht="20.25" customHeight="1">
      <c r="A22" s="122" t="s">
        <v>242</v>
      </c>
      <c r="B22" s="11">
        <v>9</v>
      </c>
      <c r="C22" s="11"/>
      <c r="D22" s="15">
        <v>32981170</v>
      </c>
      <c r="E22" s="102"/>
      <c r="F22" s="15">
        <v>31873080</v>
      </c>
      <c r="G22" s="108"/>
      <c r="H22" s="102">
        <v>1642115</v>
      </c>
      <c r="J22" s="102">
        <v>1642115</v>
      </c>
    </row>
    <row r="23" spans="1:10" ht="20.25" customHeight="1">
      <c r="A23" s="13" t="s">
        <v>38</v>
      </c>
      <c r="B23" s="11">
        <v>10</v>
      </c>
      <c r="C23" s="11"/>
      <c r="D23" s="235">
        <v>0</v>
      </c>
      <c r="E23" s="103"/>
      <c r="F23" s="235">
        <v>0</v>
      </c>
      <c r="G23" s="108"/>
      <c r="H23" s="236">
        <v>3200417805</v>
      </c>
      <c r="I23" s="102"/>
      <c r="J23" s="236">
        <v>2849475934</v>
      </c>
    </row>
    <row r="24" spans="1:10" ht="20.25" customHeight="1">
      <c r="A24" s="122" t="s">
        <v>223</v>
      </c>
      <c r="B24" s="11">
        <v>19</v>
      </c>
      <c r="C24" s="11"/>
      <c r="D24" s="15">
        <v>339772855</v>
      </c>
      <c r="E24" s="103"/>
      <c r="F24" s="15">
        <v>368735153</v>
      </c>
      <c r="G24" s="108"/>
      <c r="H24" s="244">
        <v>324444581</v>
      </c>
      <c r="I24" s="102"/>
      <c r="J24" s="244">
        <v>355515499</v>
      </c>
    </row>
    <row r="25" spans="1:10" ht="20.25" customHeight="1">
      <c r="A25" s="122" t="s">
        <v>160</v>
      </c>
      <c r="B25" s="11">
        <v>11</v>
      </c>
      <c r="C25" s="11"/>
      <c r="D25" s="15">
        <v>151090508</v>
      </c>
      <c r="E25" s="103"/>
      <c r="F25" s="15">
        <v>153316660</v>
      </c>
      <c r="G25" s="108"/>
      <c r="H25" s="102">
        <v>176272259</v>
      </c>
      <c r="I25" s="102"/>
      <c r="J25" s="102">
        <v>178869437</v>
      </c>
    </row>
    <row r="26" spans="1:10" ht="20.25" customHeight="1">
      <c r="A26" s="13" t="s">
        <v>57</v>
      </c>
      <c r="B26" s="11">
        <v>12</v>
      </c>
      <c r="C26" s="11"/>
      <c r="D26" s="15">
        <v>7645373123</v>
      </c>
      <c r="E26" s="102"/>
      <c r="F26" s="15">
        <v>8124497954</v>
      </c>
      <c r="G26" s="108"/>
      <c r="H26" s="102">
        <v>4746573303</v>
      </c>
      <c r="I26" s="102"/>
      <c r="J26" s="102">
        <v>5115810846</v>
      </c>
    </row>
    <row r="27" spans="1:10" ht="20.25" customHeight="1">
      <c r="A27" s="122" t="s">
        <v>227</v>
      </c>
      <c r="B27" s="11">
        <v>13</v>
      </c>
      <c r="C27" s="11"/>
      <c r="D27" s="15">
        <v>58473883</v>
      </c>
      <c r="E27" s="102"/>
      <c r="F27" s="15">
        <v>29551809</v>
      </c>
      <c r="G27" s="108"/>
      <c r="H27" s="102">
        <v>21075581</v>
      </c>
      <c r="I27" s="102"/>
      <c r="J27" s="102">
        <v>12913983</v>
      </c>
    </row>
    <row r="28" spans="1:10" ht="20.25" customHeight="1">
      <c r="A28" s="13" t="s">
        <v>110</v>
      </c>
      <c r="B28" s="11">
        <v>14</v>
      </c>
      <c r="C28" s="11"/>
      <c r="D28" s="15">
        <v>450353977</v>
      </c>
      <c r="E28" s="102"/>
      <c r="F28" s="15">
        <v>153517054</v>
      </c>
      <c r="G28" s="108"/>
      <c r="H28" s="240">
        <v>0</v>
      </c>
      <c r="I28" s="102"/>
      <c r="J28" s="240">
        <v>0</v>
      </c>
    </row>
    <row r="29" spans="1:10" ht="20.25" customHeight="1">
      <c r="A29" s="13" t="s">
        <v>58</v>
      </c>
      <c r="B29" s="11">
        <v>15</v>
      </c>
      <c r="C29" s="11"/>
      <c r="D29" s="15">
        <v>631437461</v>
      </c>
      <c r="E29" s="103"/>
      <c r="F29" s="15">
        <v>130713337</v>
      </c>
      <c r="G29" s="109"/>
      <c r="H29" s="102">
        <v>53243882</v>
      </c>
      <c r="I29" s="103"/>
      <c r="J29" s="102">
        <v>55037617</v>
      </c>
    </row>
    <row r="30" spans="1:10" ht="20.25" customHeight="1">
      <c r="A30" s="13" t="s">
        <v>111</v>
      </c>
      <c r="B30" s="11">
        <v>21</v>
      </c>
      <c r="C30" s="11"/>
      <c r="D30" s="15">
        <v>123057781</v>
      </c>
      <c r="E30" s="103"/>
      <c r="F30" s="15">
        <v>116137015</v>
      </c>
      <c r="G30" s="109"/>
      <c r="H30" s="102">
        <v>48737120</v>
      </c>
      <c r="I30" s="103"/>
      <c r="J30" s="102">
        <v>33605795</v>
      </c>
    </row>
    <row r="31" spans="1:10" ht="20.25" customHeight="1">
      <c r="A31" s="13" t="s">
        <v>39</v>
      </c>
      <c r="C31" s="11"/>
      <c r="D31" s="15">
        <v>27665370</v>
      </c>
      <c r="E31" s="102"/>
      <c r="F31" s="15">
        <v>5551603</v>
      </c>
      <c r="G31" s="108"/>
      <c r="H31" s="102">
        <v>23668264</v>
      </c>
      <c r="I31" s="102"/>
      <c r="J31" s="102">
        <v>3280594</v>
      </c>
    </row>
    <row r="32" spans="1:10" ht="20.25" customHeight="1">
      <c r="A32" s="10" t="s">
        <v>19</v>
      </c>
      <c r="C32" s="17"/>
      <c r="D32" s="438">
        <f>SUM(D22:D31)</f>
        <v>9460206128</v>
      </c>
      <c r="E32" s="104"/>
      <c r="F32" s="97">
        <f>SUM(F22:F31)</f>
        <v>9113893665</v>
      </c>
      <c r="G32" s="106"/>
      <c r="H32" s="438">
        <f>SUM(H22:H31)</f>
        <v>8596074910</v>
      </c>
      <c r="I32" s="106"/>
      <c r="J32" s="97">
        <f>SUM(J22:J31)</f>
        <v>8606151820</v>
      </c>
    </row>
    <row r="33" spans="1:10" ht="20.25" customHeight="1">
      <c r="A33" s="10"/>
      <c r="C33" s="18"/>
      <c r="E33" s="100"/>
    </row>
    <row r="34" spans="1:10" ht="20.25" customHeight="1" thickBot="1">
      <c r="A34" s="10" t="s">
        <v>20</v>
      </c>
      <c r="C34" s="18"/>
      <c r="D34" s="439">
        <f>SUM(D32,D19)</f>
        <v>18415681111</v>
      </c>
      <c r="E34" s="100"/>
      <c r="F34" s="439">
        <f>SUM(F32,F19)</f>
        <v>19193317961</v>
      </c>
      <c r="G34" s="106"/>
      <c r="H34" s="439">
        <f>SUM(H32,H19)</f>
        <v>14193155587</v>
      </c>
      <c r="I34" s="106"/>
      <c r="J34" s="105">
        <f>SUM(J32,J19)</f>
        <v>14382729868</v>
      </c>
    </row>
    <row r="35" spans="1:10" ht="20.25" customHeight="1" thickTop="1">
      <c r="C35" s="18"/>
      <c r="E35" s="25"/>
    </row>
    <row r="36" spans="1:10" s="4" customFormat="1" ht="20.25" customHeight="1">
      <c r="A36" s="30" t="s">
        <v>13</v>
      </c>
    </row>
    <row r="37" spans="1:10" s="4" customFormat="1" ht="20.25" customHeight="1">
      <c r="A37" s="24" t="s">
        <v>184</v>
      </c>
    </row>
    <row r="38" spans="1:10" s="4" customFormat="1" ht="21" customHeight="1"/>
    <row r="39" spans="1:10" s="4" customFormat="1" ht="20.25" customHeight="1">
      <c r="D39" s="503" t="s">
        <v>60</v>
      </c>
      <c r="E39" s="503"/>
      <c r="F39" s="503"/>
      <c r="G39" s="503"/>
      <c r="H39" s="503" t="s">
        <v>185</v>
      </c>
      <c r="I39" s="503"/>
      <c r="J39" s="503"/>
    </row>
    <row r="40" spans="1:10" s="4" customFormat="1" ht="20.25" customHeight="1">
      <c r="D40" s="503" t="s">
        <v>63</v>
      </c>
      <c r="E40" s="503"/>
      <c r="F40" s="503"/>
      <c r="G40" s="503"/>
      <c r="H40" s="503" t="s">
        <v>63</v>
      </c>
      <c r="I40" s="503"/>
      <c r="J40" s="503"/>
    </row>
    <row r="41" spans="1:10" ht="20.25" customHeight="1">
      <c r="D41" s="505" t="s">
        <v>59</v>
      </c>
      <c r="E41" s="505"/>
      <c r="F41" s="505"/>
      <c r="G41" s="22"/>
      <c r="H41" s="505" t="s">
        <v>59</v>
      </c>
      <c r="I41" s="505"/>
      <c r="J41" s="505"/>
    </row>
    <row r="42" spans="1:10" ht="20.25" customHeight="1">
      <c r="A42" s="123" t="s">
        <v>67</v>
      </c>
      <c r="B42" s="26" t="s">
        <v>0</v>
      </c>
      <c r="C42" s="9"/>
      <c r="D42" s="77" t="s">
        <v>281</v>
      </c>
      <c r="E42" s="23"/>
      <c r="F42" s="77" t="s">
        <v>273</v>
      </c>
      <c r="G42" s="77"/>
      <c r="H42" s="77" t="s">
        <v>281</v>
      </c>
      <c r="I42" s="23"/>
      <c r="J42" s="77" t="s">
        <v>273</v>
      </c>
    </row>
    <row r="43" spans="1:10" ht="20.25" customHeight="1">
      <c r="B43" s="26"/>
      <c r="C43" s="9"/>
      <c r="D43" s="504" t="s">
        <v>116</v>
      </c>
      <c r="E43" s="504"/>
      <c r="F43" s="504"/>
      <c r="G43" s="504"/>
      <c r="H43" s="504"/>
      <c r="I43" s="504"/>
      <c r="J43" s="504"/>
    </row>
    <row r="44" spans="1:10" ht="20.25" customHeight="1">
      <c r="A44" s="148" t="s">
        <v>21</v>
      </c>
      <c r="D44" s="7"/>
      <c r="F44" s="7"/>
      <c r="G44" s="7"/>
      <c r="H44" s="7"/>
      <c r="I44" s="7"/>
      <c r="J44" s="7"/>
    </row>
    <row r="45" spans="1:10" ht="20.25" customHeight="1">
      <c r="A45" s="86" t="s">
        <v>234</v>
      </c>
      <c r="B45" s="11" t="s">
        <v>305</v>
      </c>
      <c r="D45" s="86">
        <v>996000000</v>
      </c>
      <c r="F45" s="86">
        <v>1280499340</v>
      </c>
      <c r="G45" s="7"/>
      <c r="H45" s="86">
        <v>454000000</v>
      </c>
      <c r="I45" s="7"/>
      <c r="J45" s="86">
        <v>570499340</v>
      </c>
    </row>
    <row r="46" spans="1:10" ht="20.25" customHeight="1">
      <c r="A46" s="86" t="s">
        <v>166</v>
      </c>
      <c r="B46" s="11">
        <v>23</v>
      </c>
      <c r="D46" s="7">
        <v>2843017598</v>
      </c>
      <c r="F46" s="7">
        <v>2728403511</v>
      </c>
      <c r="G46" s="7"/>
      <c r="H46" s="7">
        <v>2288976794</v>
      </c>
      <c r="I46" s="7"/>
      <c r="J46" s="7">
        <v>2010982678</v>
      </c>
    </row>
    <row r="47" spans="1:10" ht="20.25" customHeight="1">
      <c r="A47" s="86" t="s">
        <v>275</v>
      </c>
      <c r="D47" s="228">
        <v>0</v>
      </c>
      <c r="F47" s="413">
        <v>36360000</v>
      </c>
      <c r="G47" s="7"/>
      <c r="H47" s="413">
        <v>0</v>
      </c>
      <c r="I47" s="413"/>
      <c r="J47" s="413">
        <v>0</v>
      </c>
    </row>
    <row r="48" spans="1:10" ht="20.25" customHeight="1">
      <c r="A48" s="86" t="s">
        <v>167</v>
      </c>
      <c r="B48" s="11" t="s">
        <v>305</v>
      </c>
      <c r="D48" s="7">
        <v>68490298</v>
      </c>
      <c r="F48" s="7">
        <v>425348096</v>
      </c>
      <c r="G48" s="7"/>
      <c r="H48" s="7">
        <v>66600000</v>
      </c>
      <c r="I48" s="7"/>
      <c r="J48" s="7">
        <v>294587924</v>
      </c>
    </row>
    <row r="49" spans="1:33" ht="20.25" customHeight="1">
      <c r="A49" s="86" t="s">
        <v>230</v>
      </c>
      <c r="B49" s="11" t="s">
        <v>305</v>
      </c>
      <c r="D49" s="7">
        <v>13493949</v>
      </c>
      <c r="F49" s="7">
        <v>6279388</v>
      </c>
      <c r="G49" s="7"/>
      <c r="H49" s="7">
        <v>5662462</v>
      </c>
      <c r="I49" s="7"/>
      <c r="J49" s="7">
        <v>3780521</v>
      </c>
    </row>
    <row r="50" spans="1:33" s="254" customFormat="1" ht="18" hidden="1" customHeight="1">
      <c r="A50" s="412" t="s">
        <v>231</v>
      </c>
      <c r="B50" s="252"/>
      <c r="C50" s="16"/>
      <c r="D50" s="317"/>
      <c r="E50" s="263"/>
      <c r="F50" s="317"/>
      <c r="G50" s="263"/>
      <c r="H50" s="263"/>
      <c r="I50" s="263"/>
      <c r="J50" s="263"/>
    </row>
    <row r="51" spans="1:33" s="254" customFormat="1" ht="18" hidden="1" customHeight="1">
      <c r="A51" s="412" t="s">
        <v>232</v>
      </c>
      <c r="B51" s="252"/>
      <c r="C51" s="16"/>
    </row>
    <row r="52" spans="1:33" s="254" customFormat="1" ht="18" customHeight="1">
      <c r="A52" s="275" t="s">
        <v>291</v>
      </c>
      <c r="B52" s="252">
        <v>5</v>
      </c>
      <c r="C52" s="16"/>
      <c r="D52" s="457">
        <v>0</v>
      </c>
      <c r="E52" s="457"/>
      <c r="F52" s="456">
        <v>0</v>
      </c>
      <c r="H52" s="458">
        <v>110000000</v>
      </c>
      <c r="J52" s="456">
        <v>0</v>
      </c>
    </row>
    <row r="53" spans="1:33" ht="20.25" customHeight="1">
      <c r="A53" s="86" t="s">
        <v>40</v>
      </c>
      <c r="D53" s="7">
        <v>64367706</v>
      </c>
      <c r="F53" s="7">
        <v>85044796</v>
      </c>
      <c r="G53" s="7"/>
      <c r="H53" s="228">
        <v>0</v>
      </c>
      <c r="I53" s="7"/>
      <c r="J53" s="7">
        <v>26550429</v>
      </c>
    </row>
    <row r="54" spans="1:33" ht="20.25" customHeight="1">
      <c r="A54" s="86" t="s">
        <v>243</v>
      </c>
      <c r="B54" s="11">
        <v>23</v>
      </c>
      <c r="D54" s="413">
        <v>143432</v>
      </c>
      <c r="F54" s="413">
        <v>0</v>
      </c>
      <c r="G54" s="7"/>
      <c r="H54" s="408">
        <v>0</v>
      </c>
      <c r="I54" s="7"/>
      <c r="J54" s="408">
        <v>0</v>
      </c>
    </row>
    <row r="55" spans="1:33" s="29" customFormat="1" ht="20.25" customHeight="1">
      <c r="A55" s="29" t="s">
        <v>22</v>
      </c>
      <c r="B55" s="34"/>
      <c r="D55" s="438">
        <f>SUM(D45:D54)</f>
        <v>3985512983</v>
      </c>
      <c r="F55" s="147">
        <f>SUM(F45:F54)</f>
        <v>4561935131</v>
      </c>
      <c r="H55" s="438">
        <f>SUM(H45:H54)</f>
        <v>2925239256</v>
      </c>
      <c r="J55" s="147">
        <f>SUM(J45:J54)</f>
        <v>2906400892</v>
      </c>
      <c r="K55" s="146"/>
      <c r="L55" s="146"/>
      <c r="M55" s="146"/>
      <c r="AB55" s="146"/>
      <c r="AC55" s="146"/>
      <c r="AD55" s="146"/>
      <c r="AE55" s="146"/>
      <c r="AF55" s="146"/>
      <c r="AG55" s="146"/>
    </row>
    <row r="56" spans="1:33" ht="6" customHeight="1">
      <c r="A56" s="7"/>
      <c r="D56" s="7"/>
      <c r="F56" s="7"/>
      <c r="G56" s="7"/>
      <c r="H56" s="7"/>
      <c r="I56" s="7"/>
      <c r="J56" s="7"/>
      <c r="K56" s="8"/>
      <c r="L56" s="8"/>
      <c r="M56" s="8"/>
      <c r="AB56" s="8"/>
      <c r="AC56" s="8"/>
      <c r="AD56" s="8"/>
      <c r="AE56" s="8"/>
      <c r="AF56" s="8"/>
      <c r="AG56" s="8"/>
    </row>
    <row r="57" spans="1:33" ht="20.25" customHeight="1">
      <c r="A57" s="148" t="s">
        <v>23</v>
      </c>
      <c r="D57" s="7"/>
      <c r="F57" s="7"/>
      <c r="G57" s="7"/>
      <c r="H57" s="7"/>
      <c r="I57" s="7"/>
      <c r="J57" s="7"/>
      <c r="K57" s="8"/>
      <c r="L57" s="8"/>
      <c r="M57" s="8"/>
      <c r="AB57" s="8"/>
      <c r="AC57" s="8"/>
      <c r="AD57" s="8"/>
      <c r="AE57" s="8"/>
      <c r="AF57" s="8"/>
      <c r="AG57" s="8"/>
    </row>
    <row r="58" spans="1:33" ht="20.25" customHeight="1">
      <c r="A58" s="86" t="s">
        <v>168</v>
      </c>
      <c r="B58" s="11" t="s">
        <v>305</v>
      </c>
      <c r="D58" s="7">
        <v>51670944</v>
      </c>
      <c r="F58" s="7">
        <v>502519096</v>
      </c>
      <c r="G58" s="7"/>
      <c r="H58" s="7">
        <v>46100000</v>
      </c>
      <c r="I58" s="7"/>
      <c r="J58" s="7">
        <v>495005217</v>
      </c>
      <c r="K58" s="8"/>
      <c r="L58" s="8"/>
      <c r="M58" s="8"/>
      <c r="AB58" s="8"/>
      <c r="AC58" s="8"/>
      <c r="AD58" s="8"/>
      <c r="AE58" s="8"/>
      <c r="AF58" s="8"/>
      <c r="AG58" s="8"/>
    </row>
    <row r="59" spans="1:33" ht="20.25" customHeight="1">
      <c r="A59" s="86" t="s">
        <v>233</v>
      </c>
      <c r="B59" s="11" t="s">
        <v>305</v>
      </c>
      <c r="D59" s="20">
        <v>33808606</v>
      </c>
      <c r="F59" s="20">
        <v>12580698</v>
      </c>
      <c r="G59" s="7"/>
      <c r="H59" s="20">
        <v>9829580</v>
      </c>
      <c r="I59" s="7"/>
      <c r="J59" s="20">
        <v>5653267</v>
      </c>
      <c r="K59" s="8"/>
      <c r="L59" s="8"/>
      <c r="M59" s="8"/>
      <c r="AB59" s="8"/>
      <c r="AC59" s="8"/>
      <c r="AD59" s="8"/>
      <c r="AE59" s="8"/>
      <c r="AF59" s="8"/>
      <c r="AG59" s="8"/>
    </row>
    <row r="60" spans="1:33" ht="20.25" hidden="1" customHeight="1">
      <c r="A60" s="412" t="s">
        <v>248</v>
      </c>
      <c r="G60" s="7"/>
      <c r="I60" s="7"/>
      <c r="K60" s="8"/>
      <c r="L60" s="8"/>
      <c r="M60" s="8"/>
      <c r="AB60" s="8"/>
      <c r="AC60" s="8"/>
      <c r="AD60" s="8"/>
      <c r="AE60" s="8"/>
      <c r="AF60" s="8"/>
      <c r="AG60" s="8"/>
    </row>
    <row r="61" spans="1:33" ht="20.25" hidden="1" customHeight="1">
      <c r="A61" s="412" t="s">
        <v>249</v>
      </c>
      <c r="G61" s="7"/>
      <c r="I61" s="7"/>
      <c r="K61" s="8"/>
      <c r="L61" s="8"/>
      <c r="M61" s="8"/>
      <c r="AB61" s="8"/>
      <c r="AC61" s="8"/>
      <c r="AD61" s="8"/>
      <c r="AE61" s="8"/>
      <c r="AF61" s="8"/>
      <c r="AG61" s="8"/>
    </row>
    <row r="62" spans="1:33" ht="20.25" customHeight="1">
      <c r="A62" s="7" t="s">
        <v>112</v>
      </c>
      <c r="B62" s="11">
        <v>21</v>
      </c>
      <c r="D62" s="7">
        <v>175299083</v>
      </c>
      <c r="F62" s="7">
        <v>44362870</v>
      </c>
      <c r="G62" s="7"/>
      <c r="H62" s="228">
        <v>0</v>
      </c>
      <c r="I62" s="7"/>
      <c r="J62" s="228">
        <v>0</v>
      </c>
      <c r="K62" s="8"/>
      <c r="L62" s="8"/>
      <c r="M62" s="8"/>
      <c r="AB62" s="8"/>
      <c r="AC62" s="8"/>
      <c r="AD62" s="8"/>
      <c r="AE62" s="8"/>
      <c r="AF62" s="8"/>
      <c r="AG62" s="8"/>
    </row>
    <row r="63" spans="1:33" ht="20.25" customHeight="1">
      <c r="A63" s="86" t="s">
        <v>236</v>
      </c>
      <c r="B63" s="11">
        <v>17</v>
      </c>
      <c r="D63" s="7">
        <v>351330161</v>
      </c>
      <c r="F63" s="7">
        <v>322637455</v>
      </c>
      <c r="G63" s="7"/>
      <c r="H63" s="7">
        <v>185230903</v>
      </c>
      <c r="I63" s="7"/>
      <c r="J63" s="7">
        <v>171580588</v>
      </c>
      <c r="K63" s="8"/>
      <c r="L63" s="8"/>
      <c r="M63" s="8"/>
      <c r="AB63" s="8"/>
      <c r="AC63" s="8"/>
      <c r="AD63" s="8"/>
      <c r="AE63" s="8"/>
      <c r="AF63" s="8"/>
      <c r="AG63" s="8"/>
    </row>
    <row r="64" spans="1:33" s="29" customFormat="1" ht="20.25" customHeight="1">
      <c r="A64" s="29" t="s">
        <v>24</v>
      </c>
      <c r="B64" s="34"/>
      <c r="D64" s="438">
        <f>SUM(D58:D63)</f>
        <v>612108794</v>
      </c>
      <c r="F64" s="147">
        <f>SUM(F58:F63)</f>
        <v>882100119</v>
      </c>
      <c r="H64" s="438">
        <f>SUM(H58:H63)</f>
        <v>241160483</v>
      </c>
      <c r="J64" s="147">
        <f>SUM(J58:J63)</f>
        <v>672239072</v>
      </c>
      <c r="K64" s="146"/>
      <c r="L64" s="146"/>
      <c r="M64" s="146"/>
      <c r="AB64" s="146"/>
      <c r="AC64" s="146"/>
      <c r="AD64" s="146"/>
      <c r="AE64" s="146"/>
      <c r="AF64" s="146"/>
      <c r="AG64" s="146"/>
    </row>
    <row r="65" spans="1:33" s="29" customFormat="1" ht="20.25" customHeight="1">
      <c r="B65" s="34"/>
      <c r="D65" s="336"/>
      <c r="F65" s="336"/>
      <c r="H65" s="336"/>
      <c r="J65" s="336"/>
      <c r="K65" s="146"/>
      <c r="L65" s="146"/>
      <c r="M65" s="146"/>
      <c r="AB65" s="146"/>
      <c r="AC65" s="146"/>
      <c r="AD65" s="146"/>
      <c r="AE65" s="146"/>
      <c r="AF65" s="146"/>
      <c r="AG65" s="146"/>
    </row>
    <row r="66" spans="1:33" s="29" customFormat="1" ht="20.25" customHeight="1">
      <c r="A66" s="29" t="s">
        <v>25</v>
      </c>
      <c r="B66" s="34"/>
      <c r="D66" s="337">
        <f>D55+D64</f>
        <v>4597621777</v>
      </c>
      <c r="F66" s="337">
        <f>F55+F64</f>
        <v>5444035250</v>
      </c>
      <c r="H66" s="337">
        <f>H55+H64</f>
        <v>3166399739</v>
      </c>
      <c r="J66" s="337">
        <f>J55+J64</f>
        <v>3578639964</v>
      </c>
    </row>
    <row r="67" spans="1:33" s="6" customFormat="1" ht="6" customHeight="1">
      <c r="A67" s="7"/>
      <c r="B67" s="11"/>
      <c r="C67" s="7"/>
      <c r="D67" s="7"/>
      <c r="E67" s="7"/>
      <c r="F67" s="7"/>
      <c r="G67" s="7"/>
      <c r="H67" s="7"/>
      <c r="I67" s="7"/>
      <c r="J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</row>
    <row r="68" spans="1:33" ht="20.25" customHeight="1">
      <c r="A68" s="30" t="s">
        <v>13</v>
      </c>
      <c r="B68" s="36"/>
      <c r="C68" s="19"/>
      <c r="D68" s="19"/>
      <c r="E68" s="19"/>
      <c r="F68" s="19"/>
      <c r="G68" s="19"/>
      <c r="H68" s="19"/>
      <c r="I68" s="19"/>
      <c r="J68" s="19"/>
    </row>
    <row r="69" spans="1:33" ht="20.25" customHeight="1">
      <c r="A69" s="24" t="s">
        <v>184</v>
      </c>
      <c r="B69" s="36"/>
      <c r="C69" s="19"/>
      <c r="D69" s="145"/>
      <c r="E69" s="19"/>
      <c r="F69" s="145"/>
      <c r="G69" s="145"/>
      <c r="H69" s="145"/>
      <c r="I69" s="145"/>
      <c r="J69" s="145"/>
    </row>
    <row r="70" spans="1:33" ht="20.25" customHeight="1">
      <c r="A70" s="24"/>
      <c r="B70" s="36"/>
      <c r="C70" s="19"/>
      <c r="D70" s="145"/>
      <c r="E70" s="19"/>
      <c r="F70" s="145"/>
      <c r="G70" s="145"/>
      <c r="H70" s="145"/>
      <c r="I70" s="145"/>
      <c r="J70" s="145"/>
    </row>
    <row r="71" spans="1:33" ht="20.25" customHeight="1">
      <c r="A71" s="24"/>
      <c r="B71" s="36"/>
      <c r="C71" s="19"/>
      <c r="D71" s="503" t="s">
        <v>60</v>
      </c>
      <c r="E71" s="503"/>
      <c r="F71" s="503"/>
      <c r="G71" s="503"/>
      <c r="H71" s="503" t="s">
        <v>185</v>
      </c>
      <c r="I71" s="503"/>
      <c r="J71" s="503"/>
    </row>
    <row r="72" spans="1:33" ht="20.25" customHeight="1">
      <c r="A72" s="24"/>
      <c r="B72" s="36"/>
      <c r="C72" s="19"/>
      <c r="D72" s="503" t="s">
        <v>63</v>
      </c>
      <c r="E72" s="503"/>
      <c r="F72" s="503"/>
      <c r="G72" s="503"/>
      <c r="H72" s="503" t="s">
        <v>63</v>
      </c>
      <c r="I72" s="503"/>
      <c r="J72" s="503"/>
    </row>
    <row r="73" spans="1:33" ht="20.25" customHeight="1">
      <c r="A73" s="6"/>
      <c r="B73" s="36"/>
      <c r="C73" s="19"/>
      <c r="D73" s="505" t="s">
        <v>59</v>
      </c>
      <c r="E73" s="505"/>
      <c r="F73" s="505"/>
      <c r="G73" s="22"/>
      <c r="H73" s="505" t="s">
        <v>59</v>
      </c>
      <c r="I73" s="505"/>
      <c r="J73" s="505"/>
    </row>
    <row r="74" spans="1:33" ht="20.25" customHeight="1">
      <c r="A74" s="123" t="s">
        <v>67</v>
      </c>
      <c r="B74" s="26" t="s">
        <v>0</v>
      </c>
      <c r="C74" s="9"/>
      <c r="D74" s="77" t="s">
        <v>281</v>
      </c>
      <c r="E74" s="23"/>
      <c r="F74" s="77" t="s">
        <v>273</v>
      </c>
      <c r="G74" s="77"/>
      <c r="H74" s="77" t="s">
        <v>281</v>
      </c>
      <c r="I74" s="23"/>
      <c r="J74" s="77" t="s">
        <v>264</v>
      </c>
    </row>
    <row r="75" spans="1:33" ht="20.25" customHeight="1">
      <c r="A75" s="7"/>
      <c r="B75" s="26"/>
      <c r="C75" s="9"/>
      <c r="D75" s="504" t="s">
        <v>116</v>
      </c>
      <c r="E75" s="504"/>
      <c r="F75" s="504"/>
      <c r="G75" s="504"/>
      <c r="H75" s="504"/>
      <c r="I75" s="504"/>
      <c r="J75" s="504"/>
    </row>
    <row r="76" spans="1:33" ht="20.25" customHeight="1">
      <c r="A76" s="148" t="s">
        <v>68</v>
      </c>
      <c r="B76" s="26"/>
      <c r="C76" s="9"/>
      <c r="D76" s="28"/>
      <c r="E76" s="28"/>
      <c r="F76" s="403"/>
      <c r="G76" s="28"/>
      <c r="H76" s="28"/>
      <c r="I76" s="28"/>
      <c r="J76" s="403"/>
    </row>
    <row r="77" spans="1:33" ht="20.25" customHeight="1">
      <c r="A77" s="7" t="s">
        <v>12</v>
      </c>
      <c r="B77" s="11">
        <v>18</v>
      </c>
      <c r="D77" s="7"/>
      <c r="F77" s="7"/>
      <c r="G77" s="7"/>
      <c r="H77" s="7"/>
      <c r="I77" s="7"/>
      <c r="J77" s="7"/>
    </row>
    <row r="78" spans="1:33" ht="20.25" customHeight="1" thickBot="1">
      <c r="A78" s="7" t="s">
        <v>70</v>
      </c>
      <c r="D78" s="149">
        <v>591044298</v>
      </c>
      <c r="F78" s="149">
        <v>591396798</v>
      </c>
      <c r="G78" s="7"/>
      <c r="H78" s="149">
        <v>591044298</v>
      </c>
      <c r="I78" s="7"/>
      <c r="J78" s="149">
        <v>591396798</v>
      </c>
    </row>
    <row r="79" spans="1:33" ht="20.25" customHeight="1" thickTop="1">
      <c r="A79" s="7" t="s">
        <v>69</v>
      </c>
      <c r="D79" s="7">
        <v>591044298</v>
      </c>
      <c r="F79" s="7">
        <v>591044298</v>
      </c>
      <c r="G79" s="7"/>
      <c r="H79" s="7">
        <v>591044298</v>
      </c>
      <c r="I79" s="7"/>
      <c r="J79" s="7">
        <v>591044298</v>
      </c>
    </row>
    <row r="80" spans="1:33" ht="20.25" customHeight="1">
      <c r="A80" s="86" t="s">
        <v>4</v>
      </c>
      <c r="D80" s="7">
        <v>2160858725</v>
      </c>
      <c r="F80" s="7">
        <v>2160858725</v>
      </c>
      <c r="G80" s="7"/>
      <c r="H80" s="7">
        <v>2160858725</v>
      </c>
      <c r="I80" s="7"/>
      <c r="J80" s="7">
        <v>2160858725</v>
      </c>
      <c r="K80" s="8"/>
      <c r="L80" s="8"/>
      <c r="M80" s="8"/>
      <c r="AB80" s="8"/>
      <c r="AC80" s="8"/>
      <c r="AD80" s="8"/>
      <c r="AE80" s="8"/>
      <c r="AF80" s="8"/>
      <c r="AG80" s="8"/>
    </row>
    <row r="81" spans="1:33" s="263" customFormat="1" ht="20.25" hidden="1" customHeight="1">
      <c r="A81" s="317" t="s">
        <v>169</v>
      </c>
      <c r="B81" s="265"/>
      <c r="D81" s="432"/>
      <c r="F81" s="432">
        <v>0</v>
      </c>
      <c r="H81" s="432"/>
      <c r="J81" s="432">
        <v>0</v>
      </c>
      <c r="K81" s="324"/>
      <c r="L81" s="324"/>
      <c r="M81" s="324"/>
      <c r="AB81" s="324"/>
      <c r="AC81" s="324"/>
      <c r="AD81" s="324"/>
      <c r="AE81" s="324"/>
      <c r="AF81" s="324"/>
      <c r="AG81" s="324"/>
    </row>
    <row r="82" spans="1:33" ht="20.25" customHeight="1">
      <c r="A82" s="225" t="s">
        <v>3</v>
      </c>
      <c r="D82" s="7"/>
      <c r="F82" s="7"/>
      <c r="G82" s="7"/>
      <c r="H82" s="7"/>
      <c r="I82" s="7"/>
      <c r="J82" s="7"/>
      <c r="K82" s="8"/>
      <c r="L82" s="8"/>
      <c r="M82" s="8"/>
      <c r="AB82" s="8"/>
      <c r="AC82" s="8"/>
      <c r="AD82" s="8"/>
      <c r="AE82" s="8"/>
      <c r="AF82" s="8"/>
      <c r="AG82" s="8"/>
    </row>
    <row r="83" spans="1:33" ht="20.25" customHeight="1">
      <c r="A83" s="7" t="s">
        <v>71</v>
      </c>
      <c r="D83" s="7"/>
      <c r="F83" s="7"/>
      <c r="G83" s="7"/>
      <c r="H83" s="7"/>
      <c r="I83" s="7"/>
      <c r="J83" s="7"/>
      <c r="K83" s="8"/>
      <c r="L83" s="8"/>
      <c r="M83" s="8"/>
      <c r="AB83" s="8"/>
      <c r="AC83" s="8"/>
      <c r="AD83" s="8"/>
      <c r="AE83" s="8"/>
      <c r="AF83" s="8"/>
      <c r="AG83" s="8"/>
    </row>
    <row r="84" spans="1:33" ht="20.25" customHeight="1">
      <c r="A84" s="7" t="s">
        <v>72</v>
      </c>
      <c r="D84" s="7">
        <v>59139680</v>
      </c>
      <c r="F84" s="7">
        <v>59139680</v>
      </c>
      <c r="G84" s="7"/>
      <c r="H84" s="7">
        <v>59139680</v>
      </c>
      <c r="I84" s="7"/>
      <c r="J84" s="7">
        <v>59139680</v>
      </c>
      <c r="K84" s="8"/>
      <c r="L84" s="8"/>
      <c r="M84" s="8"/>
      <c r="AB84" s="8"/>
      <c r="AC84" s="8"/>
      <c r="AD84" s="8"/>
      <c r="AE84" s="8"/>
      <c r="AF84" s="8"/>
      <c r="AG84" s="8"/>
    </row>
    <row r="85" spans="1:33" s="8" customFormat="1" ht="20.25" customHeight="1">
      <c r="A85" s="7" t="s">
        <v>34</v>
      </c>
      <c r="B85" s="11"/>
      <c r="C85" s="7"/>
      <c r="D85" s="7">
        <v>11014502582</v>
      </c>
      <c r="E85" s="7"/>
      <c r="F85" s="7">
        <v>10916658370</v>
      </c>
      <c r="G85" s="7"/>
      <c r="H85" s="86">
        <v>8214712487</v>
      </c>
      <c r="I85" s="7"/>
      <c r="J85" s="86">
        <v>7992046543</v>
      </c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</row>
    <row r="86" spans="1:33" ht="20.25" customHeight="1">
      <c r="A86" s="7" t="s">
        <v>73</v>
      </c>
      <c r="D86" s="151">
        <v>-69577041</v>
      </c>
      <c r="F86" s="151">
        <v>-39189274</v>
      </c>
      <c r="G86" s="7"/>
      <c r="H86" s="346">
        <v>1000658</v>
      </c>
      <c r="I86" s="228" t="s">
        <v>215</v>
      </c>
      <c r="J86" s="346">
        <v>1000658</v>
      </c>
    </row>
    <row r="87" spans="1:33" s="86" customFormat="1" ht="20.25" customHeight="1">
      <c r="A87" s="29" t="s">
        <v>133</v>
      </c>
      <c r="B87" s="11"/>
      <c r="C87" s="7"/>
      <c r="D87" s="7"/>
      <c r="E87" s="7"/>
      <c r="F87" s="7"/>
      <c r="G87" s="7"/>
      <c r="H87" s="7"/>
      <c r="I87" s="7"/>
      <c r="J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spans="1:33" s="86" customFormat="1" ht="20.25" customHeight="1">
      <c r="A88" s="29" t="s">
        <v>262</v>
      </c>
      <c r="B88" s="11"/>
      <c r="C88" s="7"/>
      <c r="D88" s="459">
        <f>SUM(D79:D86)</f>
        <v>13755968244</v>
      </c>
      <c r="E88" s="29"/>
      <c r="F88" s="29">
        <f>SUM(F79:F86)</f>
        <v>13688511799</v>
      </c>
      <c r="G88" s="29"/>
      <c r="H88" s="459">
        <f>SUM(H79:H86)</f>
        <v>11026755848</v>
      </c>
      <c r="I88" s="29"/>
      <c r="J88" s="29">
        <f>SUM(J79:J86)</f>
        <v>10804089904</v>
      </c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33" ht="20.25" customHeight="1">
      <c r="A89" s="7" t="s">
        <v>74</v>
      </c>
      <c r="D89" s="150">
        <v>62091090</v>
      </c>
      <c r="F89" s="150">
        <v>60770912</v>
      </c>
      <c r="G89" s="7"/>
      <c r="H89" s="346">
        <v>0</v>
      </c>
      <c r="I89" s="228"/>
      <c r="J89" s="346">
        <v>0</v>
      </c>
    </row>
    <row r="90" spans="1:33" s="29" customFormat="1" ht="20.25" customHeight="1">
      <c r="A90" s="29" t="s">
        <v>31</v>
      </c>
      <c r="B90" s="34"/>
      <c r="D90" s="460">
        <f>SUM(D88:D89)</f>
        <v>13818059334</v>
      </c>
      <c r="F90" s="147">
        <f>SUM(F88:F89)</f>
        <v>13749282711</v>
      </c>
      <c r="H90" s="460">
        <f>SUM(H88:H89)</f>
        <v>11026755848</v>
      </c>
      <c r="J90" s="147">
        <f>SUM(J88:J89)</f>
        <v>10804089904</v>
      </c>
    </row>
    <row r="91" spans="1:33" s="29" customFormat="1" ht="20.25" customHeight="1">
      <c r="B91" s="34"/>
      <c r="H91" s="462"/>
      <c r="J91" s="146"/>
    </row>
    <row r="92" spans="1:33" s="29" customFormat="1" ht="20.25" customHeight="1" thickBot="1">
      <c r="A92" s="29" t="s">
        <v>75</v>
      </c>
      <c r="B92" s="34"/>
      <c r="D92" s="461">
        <f>D66+D90</f>
        <v>18415681111</v>
      </c>
      <c r="F92" s="338">
        <f>F66+F90</f>
        <v>19193317961</v>
      </c>
      <c r="H92" s="461">
        <f>H66+H90</f>
        <v>14193155587</v>
      </c>
      <c r="J92" s="338">
        <f>J66+J90</f>
        <v>14382729868</v>
      </c>
    </row>
    <row r="93" spans="1:33" ht="20.25" customHeight="1" thickTop="1">
      <c r="A93" s="10"/>
      <c r="C93" s="11"/>
      <c r="D93" s="81"/>
      <c r="E93" s="33"/>
      <c r="F93" s="81"/>
      <c r="G93" s="80"/>
      <c r="H93" s="81"/>
      <c r="I93" s="81"/>
      <c r="J93" s="81"/>
    </row>
    <row r="94" spans="1:33" ht="20.25" customHeight="1">
      <c r="D94" s="228"/>
      <c r="E94" s="228"/>
      <c r="F94" s="228"/>
      <c r="G94" s="228"/>
      <c r="H94" s="228"/>
      <c r="I94" s="228"/>
      <c r="J94" s="228"/>
    </row>
  </sheetData>
  <mergeCells count="21">
    <mergeCell ref="D75:J75"/>
    <mergeCell ref="D39:G39"/>
    <mergeCell ref="H39:J39"/>
    <mergeCell ref="D41:F41"/>
    <mergeCell ref="H41:J41"/>
    <mergeCell ref="H73:J73"/>
    <mergeCell ref="D73:F73"/>
    <mergeCell ref="H72:J72"/>
    <mergeCell ref="H71:J71"/>
    <mergeCell ref="D72:G72"/>
    <mergeCell ref="D40:G40"/>
    <mergeCell ref="H4:J4"/>
    <mergeCell ref="D4:G4"/>
    <mergeCell ref="D71:G71"/>
    <mergeCell ref="D8:J8"/>
    <mergeCell ref="D43:J43"/>
    <mergeCell ref="D5:G5"/>
    <mergeCell ref="H40:J40"/>
    <mergeCell ref="H5:J5"/>
    <mergeCell ref="D6:F6"/>
    <mergeCell ref="H6:J6"/>
  </mergeCells>
  <phoneticPr fontId="0" type="noConversion"/>
  <pageMargins left="0.8" right="0.8" top="0.48" bottom="0.5" header="0.5" footer="0.5"/>
  <pageSetup paperSize="9" scale="72" firstPageNumber="5" fitToHeight="0" orientation="portrait" useFirstPageNumber="1" r:id="rId1"/>
  <headerFooter alignWithMargins="0">
    <oddFooter>&amp;LThe accompanying notes are an integral part of these financial statements.&amp;C&amp;P</oddFooter>
  </headerFooter>
  <rowBreaks count="2" manualBreakCount="2">
    <brk id="35" max="9" man="1"/>
    <brk id="6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5"/>
  <sheetViews>
    <sheetView showGridLines="0" topLeftCell="A76" zoomScale="110" zoomScaleNormal="110" zoomScaleSheetLayoutView="66" workbookViewId="0">
      <selection activeCell="A99" sqref="A99"/>
    </sheetView>
  </sheetViews>
  <sheetFormatPr defaultColWidth="9.140625" defaultRowHeight="20.25" customHeight="1"/>
  <cols>
    <col min="1" max="1" width="39.5703125" style="157" customWidth="1"/>
    <col min="2" max="2" width="7.5703125" style="157" customWidth="1"/>
    <col min="3" max="3" width="0.42578125" style="157" customWidth="1"/>
    <col min="4" max="4" width="17.140625" style="157" customWidth="1"/>
    <col min="5" max="5" width="0.85546875" style="157" customWidth="1"/>
    <col min="6" max="6" width="17.140625" style="157" bestFit="1" customWidth="1"/>
    <col min="7" max="7" width="1" style="157" hidden="1" customWidth="1"/>
    <col min="8" max="8" width="15" style="157" hidden="1" customWidth="1"/>
    <col min="9" max="9" width="0.85546875" style="157" customWidth="1"/>
    <col min="10" max="10" width="17.42578125" style="157" bestFit="1" customWidth="1"/>
    <col min="11" max="11" width="0.85546875" style="157" customWidth="1"/>
    <col min="12" max="12" width="16.85546875" style="157" bestFit="1" customWidth="1"/>
    <col min="13" max="16384" width="9.140625" style="157"/>
  </cols>
  <sheetData>
    <row r="1" spans="1:12" ht="20.25" customHeight="1">
      <c r="A1" s="154" t="s">
        <v>13</v>
      </c>
      <c r="B1" s="155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20.25" customHeight="1">
      <c r="A2" s="158" t="s">
        <v>186</v>
      </c>
      <c r="B2" s="155"/>
      <c r="C2" s="156"/>
      <c r="D2" s="159"/>
      <c r="E2" s="156"/>
      <c r="F2" s="159"/>
      <c r="G2" s="159"/>
      <c r="H2" s="159"/>
      <c r="I2" s="156"/>
      <c r="J2" s="159"/>
      <c r="K2" s="159"/>
      <c r="L2" s="159"/>
    </row>
    <row r="3" spans="1:12" ht="10.5" customHeight="1">
      <c r="A3" s="158"/>
      <c r="B3" s="155"/>
      <c r="C3" s="156"/>
      <c r="D3" s="159"/>
      <c r="E3" s="156"/>
      <c r="F3" s="159"/>
      <c r="G3" s="159"/>
      <c r="H3" s="159"/>
      <c r="I3" s="156"/>
      <c r="J3" s="159"/>
      <c r="K3" s="159"/>
      <c r="L3" s="159"/>
    </row>
    <row r="4" spans="1:12" ht="20.25" customHeight="1">
      <c r="A4" s="160"/>
      <c r="B4" s="161"/>
      <c r="C4" s="160"/>
      <c r="D4" s="508" t="s">
        <v>60</v>
      </c>
      <c r="E4" s="508"/>
      <c r="F4" s="508"/>
      <c r="G4" s="162"/>
      <c r="H4" s="162"/>
      <c r="I4" s="163"/>
      <c r="J4" s="508" t="s">
        <v>61</v>
      </c>
      <c r="K4" s="508"/>
      <c r="L4" s="508"/>
    </row>
    <row r="5" spans="1:12" ht="20.25" customHeight="1">
      <c r="A5" s="164"/>
      <c r="B5" s="155"/>
      <c r="C5" s="156"/>
      <c r="D5" s="509" t="s">
        <v>62</v>
      </c>
      <c r="E5" s="509"/>
      <c r="F5" s="509"/>
      <c r="G5" s="165"/>
      <c r="H5" s="165"/>
      <c r="I5" s="162"/>
      <c r="J5" s="509" t="s">
        <v>63</v>
      </c>
      <c r="K5" s="509"/>
      <c r="L5" s="509"/>
    </row>
    <row r="6" spans="1:12" ht="20.25" customHeight="1">
      <c r="A6" s="164"/>
      <c r="B6" s="155"/>
      <c r="C6" s="156"/>
      <c r="D6" s="510" t="s">
        <v>113</v>
      </c>
      <c r="E6" s="510"/>
      <c r="F6" s="510"/>
      <c r="G6" s="165"/>
      <c r="H6" s="165"/>
      <c r="I6" s="162"/>
      <c r="J6" s="510" t="s">
        <v>113</v>
      </c>
      <c r="K6" s="510"/>
      <c r="L6" s="510"/>
    </row>
    <row r="7" spans="1:12" ht="20.25" customHeight="1">
      <c r="A7" s="164"/>
      <c r="B7" s="155"/>
      <c r="C7" s="156"/>
      <c r="D7" s="506" t="s">
        <v>59</v>
      </c>
      <c r="E7" s="507"/>
      <c r="F7" s="507"/>
      <c r="G7" s="165"/>
      <c r="H7" s="165"/>
      <c r="I7" s="162"/>
      <c r="J7" s="506" t="s">
        <v>59</v>
      </c>
      <c r="K7" s="507"/>
      <c r="L7" s="507"/>
    </row>
    <row r="8" spans="1:12" ht="20.25" customHeight="1">
      <c r="A8" s="164"/>
      <c r="B8" s="166" t="s">
        <v>0</v>
      </c>
      <c r="C8" s="167"/>
      <c r="D8" s="77" t="s">
        <v>281</v>
      </c>
      <c r="E8" s="23"/>
      <c r="F8" s="77" t="s">
        <v>273</v>
      </c>
      <c r="G8" s="77"/>
      <c r="H8" s="77" t="s">
        <v>264</v>
      </c>
      <c r="I8" s="23"/>
      <c r="J8" s="77" t="s">
        <v>281</v>
      </c>
      <c r="K8" s="23"/>
      <c r="L8" s="77" t="s">
        <v>273</v>
      </c>
    </row>
    <row r="9" spans="1:12" ht="20.25" customHeight="1">
      <c r="A9" s="168"/>
      <c r="B9" s="166"/>
      <c r="C9" s="167"/>
      <c r="D9" s="511" t="s">
        <v>116</v>
      </c>
      <c r="E9" s="511"/>
      <c r="F9" s="511"/>
      <c r="G9" s="511"/>
      <c r="H9" s="511"/>
      <c r="I9" s="511"/>
      <c r="J9" s="511"/>
      <c r="K9" s="511"/>
      <c r="L9" s="511"/>
    </row>
    <row r="10" spans="1:12" ht="18.600000000000001" customHeight="1">
      <c r="A10" s="169" t="s">
        <v>265</v>
      </c>
      <c r="B10" s="170"/>
      <c r="C10" s="168"/>
      <c r="D10" s="171"/>
      <c r="E10" s="168"/>
      <c r="F10" s="171"/>
      <c r="G10" s="163"/>
      <c r="H10" s="163"/>
      <c r="I10" s="172"/>
      <c r="J10" s="163"/>
      <c r="K10" s="163"/>
      <c r="L10" s="163"/>
    </row>
    <row r="11" spans="1:12" ht="18.600000000000001" customHeight="1">
      <c r="A11" s="173" t="s">
        <v>170</v>
      </c>
      <c r="B11" s="170"/>
      <c r="C11" s="168"/>
      <c r="D11" s="171"/>
      <c r="E11" s="168"/>
      <c r="F11" s="171"/>
      <c r="G11" s="163"/>
      <c r="H11" s="163"/>
      <c r="I11" s="172"/>
      <c r="J11" s="163"/>
      <c r="K11" s="163"/>
      <c r="L11" s="163"/>
    </row>
    <row r="12" spans="1:12" ht="18.600000000000001" customHeight="1">
      <c r="A12" s="173" t="s">
        <v>96</v>
      </c>
      <c r="B12" s="170">
        <v>19</v>
      </c>
      <c r="C12" s="170"/>
      <c r="D12" s="174">
        <v>14832847061</v>
      </c>
      <c r="E12" s="175"/>
      <c r="F12" s="174">
        <v>16343630238</v>
      </c>
      <c r="G12" s="175"/>
      <c r="H12" s="175"/>
      <c r="I12" s="175"/>
      <c r="J12" s="175">
        <v>8477871655</v>
      </c>
      <c r="K12" s="175"/>
      <c r="L12" s="175">
        <v>9510453227</v>
      </c>
    </row>
    <row r="13" spans="1:12" ht="18.600000000000001" customHeight="1">
      <c r="A13" s="173" t="s">
        <v>130</v>
      </c>
      <c r="B13" s="170">
        <v>10</v>
      </c>
      <c r="C13" s="168"/>
      <c r="D13" s="410">
        <v>0</v>
      </c>
      <c r="E13" s="411"/>
      <c r="F13" s="410">
        <v>0</v>
      </c>
      <c r="G13" s="175"/>
      <c r="H13" s="175"/>
      <c r="I13" s="175"/>
      <c r="J13" s="175">
        <v>1372585682</v>
      </c>
      <c r="K13" s="175"/>
      <c r="L13" s="175">
        <v>1601702263</v>
      </c>
    </row>
    <row r="14" spans="1:12" ht="18.600000000000001" customHeight="1">
      <c r="A14" s="173" t="s">
        <v>154</v>
      </c>
      <c r="B14" s="170">
        <v>9</v>
      </c>
      <c r="C14" s="168"/>
      <c r="D14" s="410">
        <v>0</v>
      </c>
      <c r="E14" s="411"/>
      <c r="F14" s="410">
        <v>0</v>
      </c>
      <c r="G14" s="175"/>
      <c r="H14" s="175"/>
      <c r="I14" s="175"/>
      <c r="J14" s="236">
        <v>13667872</v>
      </c>
      <c r="K14" s="175"/>
      <c r="L14" s="236">
        <v>16271265</v>
      </c>
    </row>
    <row r="15" spans="1:12" ht="18.600000000000001" customHeight="1">
      <c r="A15" s="241" t="s">
        <v>14</v>
      </c>
      <c r="B15" s="170"/>
      <c r="C15" s="168"/>
      <c r="D15" s="175">
        <v>377590229</v>
      </c>
      <c r="E15" s="175"/>
      <c r="F15" s="175">
        <v>339730781</v>
      </c>
      <c r="G15" s="175"/>
      <c r="H15" s="175"/>
      <c r="I15" s="175"/>
      <c r="J15" s="175">
        <v>166798181</v>
      </c>
      <c r="K15" s="175"/>
      <c r="L15" s="175">
        <v>230323770</v>
      </c>
    </row>
    <row r="16" spans="1:12" ht="18.600000000000001" customHeight="1">
      <c r="A16" s="176" t="s">
        <v>266</v>
      </c>
      <c r="B16" s="170"/>
      <c r="C16" s="168"/>
      <c r="D16" s="463">
        <f>SUM(D12:D15)</f>
        <v>15210437290</v>
      </c>
      <c r="E16" s="178"/>
      <c r="F16" s="177">
        <f>SUM(F12:F15)</f>
        <v>16683361019</v>
      </c>
      <c r="G16" s="178"/>
      <c r="H16" s="178"/>
      <c r="I16" s="178"/>
      <c r="J16" s="463">
        <f>SUM(J12:J15)</f>
        <v>10030923390</v>
      </c>
      <c r="K16" s="178"/>
      <c r="L16" s="177">
        <f>SUM(L12:L15)</f>
        <v>11358750525</v>
      </c>
    </row>
    <row r="17" spans="1:12" ht="10.5" customHeight="1">
      <c r="A17" s="176"/>
      <c r="B17" s="170"/>
      <c r="C17" s="168"/>
      <c r="D17" s="178"/>
      <c r="E17" s="178"/>
      <c r="F17" s="178"/>
      <c r="G17" s="178"/>
      <c r="H17" s="178"/>
      <c r="I17" s="178"/>
      <c r="J17" s="178"/>
      <c r="K17" s="178"/>
      <c r="L17" s="178"/>
    </row>
    <row r="18" spans="1:12" ht="18.600000000000001" customHeight="1">
      <c r="A18" s="169" t="s">
        <v>26</v>
      </c>
      <c r="B18" s="170"/>
      <c r="C18" s="168"/>
      <c r="D18" s="175"/>
      <c r="E18" s="179"/>
      <c r="F18" s="175"/>
      <c r="G18" s="175"/>
      <c r="H18" s="175"/>
      <c r="I18" s="179"/>
      <c r="J18" s="175"/>
      <c r="K18" s="175"/>
      <c r="L18" s="175"/>
    </row>
    <row r="19" spans="1:12" ht="18.600000000000001" customHeight="1">
      <c r="A19" s="173" t="s">
        <v>219</v>
      </c>
      <c r="B19" s="170">
        <v>20</v>
      </c>
      <c r="C19" s="168"/>
      <c r="D19" s="175">
        <v>11571188313</v>
      </c>
      <c r="E19" s="179"/>
      <c r="F19" s="175">
        <v>12940633602</v>
      </c>
      <c r="G19" s="175"/>
      <c r="H19" s="175"/>
      <c r="I19" s="179"/>
      <c r="J19" s="175">
        <v>7113452245</v>
      </c>
      <c r="K19" s="175"/>
      <c r="L19" s="175">
        <v>7997755094</v>
      </c>
    </row>
    <row r="20" spans="1:12" ht="18.600000000000001" customHeight="1">
      <c r="A20" s="173" t="s">
        <v>171</v>
      </c>
      <c r="B20" s="170">
        <v>20</v>
      </c>
      <c r="C20" s="163"/>
      <c r="D20" s="180">
        <v>458279368</v>
      </c>
      <c r="E20" s="181"/>
      <c r="F20" s="226">
        <v>515168029</v>
      </c>
      <c r="G20" s="180"/>
      <c r="H20" s="180"/>
      <c r="I20" s="179"/>
      <c r="J20" s="175">
        <v>439756873</v>
      </c>
      <c r="K20" s="175"/>
      <c r="L20" s="175">
        <v>488072588</v>
      </c>
    </row>
    <row r="21" spans="1:12" ht="18.600000000000001" customHeight="1">
      <c r="A21" s="163" t="s">
        <v>28</v>
      </c>
      <c r="B21" s="170">
        <v>20</v>
      </c>
      <c r="C21" s="163"/>
      <c r="D21" s="180">
        <v>1348332351</v>
      </c>
      <c r="E21" s="181"/>
      <c r="F21" s="226">
        <v>1258968428</v>
      </c>
      <c r="G21" s="180"/>
      <c r="H21" s="180"/>
      <c r="I21" s="179"/>
      <c r="J21" s="175">
        <v>665504112</v>
      </c>
      <c r="K21" s="175"/>
      <c r="L21" s="175">
        <v>634794658</v>
      </c>
    </row>
    <row r="22" spans="1:12" ht="18.600000000000001" customHeight="1">
      <c r="A22" s="176" t="s">
        <v>27</v>
      </c>
      <c r="B22" s="170"/>
      <c r="C22" s="168"/>
      <c r="D22" s="463">
        <f>SUM(D19:D21)</f>
        <v>13377800032</v>
      </c>
      <c r="E22" s="178"/>
      <c r="F22" s="177">
        <f>SUM(F19:F21)</f>
        <v>14714770059</v>
      </c>
      <c r="G22" s="178"/>
      <c r="H22" s="178"/>
      <c r="I22" s="178"/>
      <c r="J22" s="463">
        <f>SUM(J19:J21)</f>
        <v>8218713230</v>
      </c>
      <c r="K22" s="178"/>
      <c r="L22" s="177">
        <f>SUM(L19:L21)</f>
        <v>9120622340</v>
      </c>
    </row>
    <row r="23" spans="1:12" ht="12.6" customHeight="1">
      <c r="A23" s="176"/>
      <c r="B23" s="170"/>
      <c r="C23" s="168"/>
      <c r="D23" s="179"/>
      <c r="E23" s="179"/>
      <c r="F23" s="179"/>
      <c r="G23" s="179"/>
      <c r="H23" s="179"/>
      <c r="I23" s="179"/>
      <c r="J23" s="179"/>
      <c r="K23" s="179"/>
      <c r="L23" s="179"/>
    </row>
    <row r="24" spans="1:12" ht="15">
      <c r="A24" s="399" t="s">
        <v>228</v>
      </c>
      <c r="B24" s="170"/>
      <c r="C24" s="168"/>
      <c r="D24" s="464">
        <f>D16-D22</f>
        <v>1832637258</v>
      </c>
      <c r="E24" s="179"/>
      <c r="F24" s="178">
        <f>F16-F22</f>
        <v>1968590960</v>
      </c>
      <c r="G24" s="179"/>
      <c r="H24" s="179"/>
      <c r="I24" s="179"/>
      <c r="J24" s="464">
        <f>J16-J22</f>
        <v>1812210160</v>
      </c>
      <c r="K24" s="179"/>
      <c r="L24" s="178">
        <f>L16-L22</f>
        <v>2238128185</v>
      </c>
    </row>
    <row r="25" spans="1:12" ht="18.600000000000001" customHeight="1">
      <c r="A25" s="173" t="s">
        <v>76</v>
      </c>
      <c r="B25" s="182"/>
      <c r="C25" s="172"/>
      <c r="D25" s="181">
        <v>-51798468</v>
      </c>
      <c r="E25" s="179"/>
      <c r="F25" s="181">
        <v>-103794020</v>
      </c>
      <c r="G25" s="181"/>
      <c r="H25" s="181"/>
      <c r="I25" s="179"/>
      <c r="J25" s="181">
        <v>-31534921</v>
      </c>
      <c r="K25" s="183"/>
      <c r="L25" s="181">
        <v>-69088683</v>
      </c>
    </row>
    <row r="26" spans="1:12" ht="18.600000000000001" customHeight="1">
      <c r="A26" s="173" t="s">
        <v>224</v>
      </c>
      <c r="B26" s="170">
        <v>9</v>
      </c>
      <c r="C26" s="168"/>
      <c r="D26" s="184">
        <v>17304039</v>
      </c>
      <c r="E26" s="179"/>
      <c r="F26" s="184">
        <v>14169662</v>
      </c>
      <c r="G26" s="179"/>
      <c r="H26" s="179"/>
      <c r="I26" s="179"/>
      <c r="J26" s="409">
        <v>0</v>
      </c>
      <c r="K26" s="231"/>
      <c r="L26" s="409">
        <v>0</v>
      </c>
    </row>
    <row r="27" spans="1:12" ht="18.600000000000001" customHeight="1">
      <c r="A27" s="176" t="s">
        <v>244</v>
      </c>
      <c r="B27" s="170"/>
      <c r="C27" s="168"/>
      <c r="D27" s="465">
        <f>D16-D22+D25+D26</f>
        <v>1798142829</v>
      </c>
      <c r="E27" s="179"/>
      <c r="F27" s="186">
        <f>F16-F22+F25+F26</f>
        <v>1878966602</v>
      </c>
      <c r="G27" s="186"/>
      <c r="H27" s="186"/>
      <c r="I27" s="186">
        <f>I16-I22+I26</f>
        <v>0</v>
      </c>
      <c r="J27" s="465">
        <f>J16-J22+J25+J26</f>
        <v>1780675239</v>
      </c>
      <c r="K27" s="186"/>
      <c r="L27" s="186">
        <f>L16-L22+L25+L26</f>
        <v>2169039502</v>
      </c>
    </row>
    <row r="28" spans="1:12" ht="18.600000000000001" customHeight="1">
      <c r="A28" s="173" t="s">
        <v>268</v>
      </c>
      <c r="B28" s="170">
        <v>21</v>
      </c>
      <c r="C28" s="168"/>
      <c r="D28" s="187">
        <v>-119739168</v>
      </c>
      <c r="E28" s="179"/>
      <c r="F28" s="187">
        <v>-131493397</v>
      </c>
      <c r="G28" s="181"/>
      <c r="H28" s="181"/>
      <c r="I28" s="179"/>
      <c r="J28" s="466">
        <v>-15133353</v>
      </c>
      <c r="K28" s="185"/>
      <c r="L28" s="188">
        <v>-28760063</v>
      </c>
    </row>
    <row r="29" spans="1:12" ht="18.600000000000001" customHeight="1">
      <c r="A29" s="176" t="s">
        <v>114</v>
      </c>
      <c r="B29" s="170"/>
      <c r="C29" s="168"/>
      <c r="D29" s="463">
        <f>SUM(D27:D28)</f>
        <v>1678403661</v>
      </c>
      <c r="E29" s="178"/>
      <c r="F29" s="177">
        <f>SUM(F27:F28)</f>
        <v>1747473205</v>
      </c>
      <c r="G29" s="178"/>
      <c r="H29" s="178"/>
      <c r="I29" s="178"/>
      <c r="J29" s="463">
        <f>SUM(J27:J28)</f>
        <v>1765541886</v>
      </c>
      <c r="K29" s="178"/>
      <c r="L29" s="177">
        <f>SUM(L27:L28)</f>
        <v>2140279439</v>
      </c>
    </row>
    <row r="30" spans="1:12" ht="10.5" customHeight="1">
      <c r="A30" s="163"/>
      <c r="B30" s="170"/>
      <c r="C30" s="168"/>
      <c r="D30" s="189"/>
      <c r="E30" s="189"/>
      <c r="F30" s="189"/>
      <c r="G30" s="189"/>
      <c r="H30" s="189"/>
      <c r="I30" s="189"/>
      <c r="J30" s="189"/>
      <c r="K30" s="189"/>
      <c r="L30" s="189"/>
    </row>
    <row r="31" spans="1:12" ht="18.600000000000001" customHeight="1">
      <c r="A31" s="176" t="s">
        <v>94</v>
      </c>
      <c r="B31" s="170"/>
      <c r="C31" s="168"/>
      <c r="D31" s="190"/>
      <c r="E31" s="190"/>
      <c r="F31" s="190"/>
      <c r="G31" s="190"/>
      <c r="H31" s="190"/>
      <c r="I31" s="190"/>
      <c r="J31" s="190"/>
      <c r="K31" s="190"/>
      <c r="L31" s="190"/>
    </row>
    <row r="32" spans="1:12" ht="18.600000000000001" customHeight="1">
      <c r="A32" s="169" t="s">
        <v>188</v>
      </c>
      <c r="B32" s="170"/>
      <c r="C32" s="168"/>
      <c r="D32" s="190"/>
      <c r="E32" s="190"/>
      <c r="F32" s="190"/>
      <c r="G32" s="190"/>
      <c r="H32" s="190"/>
      <c r="I32" s="190"/>
      <c r="J32" s="190"/>
      <c r="K32" s="190"/>
      <c r="L32" s="190"/>
    </row>
    <row r="33" spans="1:12" ht="18.600000000000001" customHeight="1">
      <c r="A33" s="169" t="s">
        <v>194</v>
      </c>
      <c r="B33" s="170"/>
      <c r="C33" s="168"/>
      <c r="D33" s="190"/>
      <c r="E33" s="190"/>
      <c r="F33" s="190"/>
      <c r="G33" s="190"/>
      <c r="H33" s="190"/>
      <c r="I33" s="190"/>
      <c r="J33" s="190"/>
      <c r="K33" s="190"/>
      <c r="L33" s="190"/>
    </row>
    <row r="34" spans="1:12" ht="18.600000000000001" customHeight="1">
      <c r="A34" s="173" t="s">
        <v>189</v>
      </c>
      <c r="B34" s="170"/>
      <c r="C34" s="168"/>
      <c r="D34" s="171"/>
      <c r="E34" s="168"/>
      <c r="F34" s="171"/>
      <c r="G34" s="171"/>
      <c r="H34" s="171"/>
      <c r="I34" s="172"/>
      <c r="J34" s="171"/>
      <c r="K34" s="171"/>
      <c r="L34" s="171"/>
    </row>
    <row r="35" spans="1:12" ht="18.600000000000001" customHeight="1">
      <c r="A35" s="173" t="s">
        <v>198</v>
      </c>
      <c r="B35" s="170"/>
      <c r="C35" s="168"/>
      <c r="D35" s="187">
        <v>-30387767</v>
      </c>
      <c r="E35" s="190"/>
      <c r="F35" s="187">
        <v>-5494915</v>
      </c>
      <c r="G35" s="190"/>
      <c r="H35" s="190"/>
      <c r="I35" s="190"/>
      <c r="J35" s="231">
        <v>0</v>
      </c>
      <c r="K35" s="231"/>
      <c r="L35" s="231">
        <v>0</v>
      </c>
    </row>
    <row r="36" spans="1:12" ht="18.600000000000001" customHeight="1">
      <c r="A36" s="176" t="s">
        <v>190</v>
      </c>
      <c r="B36" s="170"/>
      <c r="C36" s="168"/>
      <c r="D36" s="190"/>
      <c r="E36" s="190"/>
      <c r="F36" s="190"/>
      <c r="G36" s="190"/>
      <c r="H36" s="190"/>
      <c r="I36" s="190"/>
      <c r="J36" s="340"/>
      <c r="K36" s="233"/>
      <c r="L36" s="340"/>
    </row>
    <row r="37" spans="1:12" ht="18.600000000000001" customHeight="1">
      <c r="A37" s="176" t="s">
        <v>191</v>
      </c>
      <c r="B37" s="170"/>
      <c r="C37" s="168"/>
      <c r="D37" s="339">
        <f>SUM(D35:D35)</f>
        <v>-30387767</v>
      </c>
      <c r="E37" s="191"/>
      <c r="F37" s="339">
        <f>SUM(F35:F35)</f>
        <v>-5494915</v>
      </c>
      <c r="G37" s="191"/>
      <c r="H37" s="191"/>
      <c r="I37" s="191"/>
      <c r="J37" s="230">
        <f>SUM(J35:J35)</f>
        <v>0</v>
      </c>
      <c r="K37" s="231"/>
      <c r="L37" s="230">
        <f>SUM(L35:L35)</f>
        <v>0</v>
      </c>
    </row>
    <row r="38" spans="1:12" ht="10.5" customHeight="1">
      <c r="A38" s="176"/>
      <c r="B38" s="170"/>
      <c r="C38" s="168"/>
      <c r="D38" s="191"/>
      <c r="E38" s="191"/>
      <c r="F38" s="191"/>
      <c r="G38" s="191"/>
      <c r="H38" s="191"/>
      <c r="I38" s="191"/>
      <c r="J38" s="250"/>
      <c r="K38" s="231"/>
      <c r="L38" s="250"/>
    </row>
    <row r="39" spans="1:12" ht="18.600000000000001" customHeight="1">
      <c r="A39" s="169" t="s">
        <v>245</v>
      </c>
      <c r="B39" s="170"/>
      <c r="C39" s="168"/>
      <c r="D39" s="190"/>
      <c r="E39" s="190"/>
      <c r="F39" s="190"/>
      <c r="G39" s="190"/>
      <c r="H39" s="190"/>
      <c r="I39" s="190"/>
      <c r="J39" s="190"/>
      <c r="K39" s="190"/>
      <c r="L39" s="190"/>
    </row>
    <row r="40" spans="1:12" ht="18.600000000000001" customHeight="1">
      <c r="A40" s="169" t="s">
        <v>246</v>
      </c>
      <c r="B40" s="170"/>
      <c r="C40" s="168"/>
      <c r="D40" s="190"/>
      <c r="E40" s="190"/>
      <c r="F40" s="190"/>
      <c r="G40" s="190"/>
      <c r="H40" s="190"/>
      <c r="I40" s="190"/>
      <c r="J40" s="190"/>
      <c r="K40" s="190"/>
      <c r="L40" s="190"/>
    </row>
    <row r="41" spans="1:12" ht="18.600000000000001" customHeight="1">
      <c r="A41" s="173" t="s">
        <v>292</v>
      </c>
      <c r="B41" s="170"/>
      <c r="C41" s="168"/>
      <c r="D41" s="190"/>
      <c r="E41" s="190"/>
      <c r="F41" s="190"/>
      <c r="G41" s="190"/>
      <c r="H41" s="190"/>
      <c r="I41" s="190"/>
      <c r="J41" s="190"/>
      <c r="K41" s="190"/>
      <c r="L41" s="190"/>
    </row>
    <row r="42" spans="1:12" ht="18.600000000000001" customHeight="1">
      <c r="A42" s="173" t="s">
        <v>193</v>
      </c>
      <c r="B42" s="170">
        <v>17</v>
      </c>
      <c r="C42" s="168"/>
      <c r="D42" s="175">
        <v>-17374564</v>
      </c>
      <c r="E42" s="190"/>
      <c r="F42" s="174">
        <v>0</v>
      </c>
      <c r="G42" s="190"/>
      <c r="H42" s="190"/>
      <c r="I42" s="190"/>
      <c r="J42" s="175">
        <v>-7700959</v>
      </c>
      <c r="K42" s="190"/>
      <c r="L42" s="174">
        <v>0</v>
      </c>
    </row>
    <row r="43" spans="1:12" ht="18.600000000000001" customHeight="1">
      <c r="A43" s="241" t="s">
        <v>195</v>
      </c>
      <c r="B43" s="170"/>
      <c r="C43" s="168"/>
      <c r="D43" s="226"/>
      <c r="E43" s="190"/>
      <c r="F43" s="226"/>
      <c r="G43" s="190"/>
      <c r="H43" s="190"/>
      <c r="I43" s="190"/>
      <c r="J43" s="226"/>
      <c r="K43" s="190"/>
      <c r="L43" s="226"/>
    </row>
    <row r="44" spans="1:12" ht="18.600000000000001" customHeight="1">
      <c r="A44" s="241" t="s">
        <v>196</v>
      </c>
      <c r="B44" s="170">
        <v>21</v>
      </c>
      <c r="C44" s="168"/>
      <c r="D44" s="174">
        <v>3474913</v>
      </c>
      <c r="E44" s="190"/>
      <c r="F44" s="174">
        <v>0</v>
      </c>
      <c r="G44" s="190"/>
      <c r="H44" s="190"/>
      <c r="I44" s="190"/>
      <c r="J44" s="174">
        <v>1540192</v>
      </c>
      <c r="K44" s="190"/>
      <c r="L44" s="174">
        <v>0</v>
      </c>
    </row>
    <row r="45" spans="1:12" ht="18.600000000000001" customHeight="1">
      <c r="A45" s="176" t="s">
        <v>192</v>
      </c>
      <c r="B45" s="170"/>
      <c r="C45" s="168"/>
      <c r="D45" s="340"/>
      <c r="E45" s="190"/>
      <c r="F45" s="340"/>
      <c r="G45" s="190"/>
      <c r="H45" s="190"/>
      <c r="I45" s="190"/>
      <c r="J45" s="340"/>
      <c r="K45" s="190"/>
      <c r="L45" s="340"/>
    </row>
    <row r="46" spans="1:12" ht="18.600000000000001" customHeight="1">
      <c r="A46" s="176" t="s">
        <v>247</v>
      </c>
      <c r="B46" s="170"/>
      <c r="C46" s="168"/>
      <c r="D46" s="193">
        <f>SUM(D42:D44)</f>
        <v>-13899651</v>
      </c>
      <c r="E46" s="191"/>
      <c r="F46" s="423">
        <f>SUM(F42:F44)</f>
        <v>0</v>
      </c>
      <c r="G46" s="191"/>
      <c r="H46" s="191"/>
      <c r="I46" s="191"/>
      <c r="J46" s="467">
        <f>SUM(J42:J44)</f>
        <v>-6160767</v>
      </c>
      <c r="K46" s="191"/>
      <c r="L46" s="423">
        <f>SUM(L42:L44)</f>
        <v>0</v>
      </c>
    </row>
    <row r="47" spans="1:12" ht="18.600000000000001" customHeight="1">
      <c r="A47" s="176" t="s">
        <v>293</v>
      </c>
      <c r="B47" s="170"/>
      <c r="C47" s="168"/>
      <c r="D47" s="342"/>
      <c r="E47" s="191"/>
      <c r="F47" s="342"/>
      <c r="G47" s="168"/>
      <c r="H47" s="168"/>
      <c r="I47" s="191"/>
      <c r="J47" s="342"/>
      <c r="K47" s="192"/>
      <c r="L47" s="433"/>
    </row>
    <row r="48" spans="1:12" ht="18.600000000000001" customHeight="1">
      <c r="A48" s="176" t="s">
        <v>213</v>
      </c>
      <c r="B48" s="170"/>
      <c r="C48" s="168"/>
      <c r="D48" s="193">
        <f>D46+D37</f>
        <v>-44287418</v>
      </c>
      <c r="E48" s="193"/>
      <c r="F48" s="193">
        <f>F46+F37</f>
        <v>-5494915</v>
      </c>
      <c r="G48" s="193"/>
      <c r="H48" s="193"/>
      <c r="I48" s="193"/>
      <c r="J48" s="467">
        <f>J46+J37</f>
        <v>-6160767</v>
      </c>
      <c r="K48" s="231"/>
      <c r="L48" s="423">
        <f>L46+L37</f>
        <v>0</v>
      </c>
    </row>
    <row r="49" spans="1:12" ht="18.600000000000001" customHeight="1" thickBot="1">
      <c r="A49" s="176" t="s">
        <v>115</v>
      </c>
      <c r="B49" s="170"/>
      <c r="C49" s="168"/>
      <c r="D49" s="434">
        <f>SUM(D29,D48)</f>
        <v>1634116243</v>
      </c>
      <c r="E49" s="193"/>
      <c r="F49" s="194">
        <f>SUM(F29,F48)</f>
        <v>1741978290</v>
      </c>
      <c r="G49" s="193"/>
      <c r="H49" s="193"/>
      <c r="I49" s="193"/>
      <c r="J49" s="434">
        <f>SUM(J29,J48)</f>
        <v>1759381119</v>
      </c>
      <c r="K49" s="193"/>
      <c r="L49" s="434">
        <f>SUM(L29,L48)</f>
        <v>2140279439</v>
      </c>
    </row>
    <row r="50" spans="1:12" ht="18.600000000000001" customHeight="1" thickTop="1">
      <c r="A50" s="176"/>
      <c r="B50" s="170"/>
      <c r="C50" s="168"/>
      <c r="D50" s="193"/>
      <c r="E50" s="193"/>
      <c r="F50" s="193"/>
      <c r="G50" s="193"/>
      <c r="H50" s="193"/>
      <c r="I50" s="193"/>
      <c r="J50" s="193"/>
      <c r="K50" s="193"/>
      <c r="L50" s="193"/>
    </row>
    <row r="51" spans="1:12" ht="20.25" customHeight="1">
      <c r="A51" s="154" t="s">
        <v>13</v>
      </c>
      <c r="B51" s="155"/>
      <c r="C51" s="156"/>
      <c r="D51" s="156"/>
      <c r="E51" s="156"/>
      <c r="F51" s="156"/>
      <c r="G51" s="156"/>
      <c r="H51" s="156"/>
      <c r="I51" s="156"/>
      <c r="J51" s="156"/>
      <c r="K51" s="156"/>
      <c r="L51" s="156"/>
    </row>
    <row r="52" spans="1:12" ht="20.25" customHeight="1">
      <c r="A52" s="158" t="s">
        <v>186</v>
      </c>
      <c r="B52" s="155"/>
      <c r="C52" s="156"/>
      <c r="D52" s="159"/>
      <c r="E52" s="156"/>
      <c r="F52" s="159"/>
      <c r="G52" s="159"/>
      <c r="H52" s="159"/>
      <c r="I52" s="156"/>
      <c r="J52" s="159"/>
      <c r="K52" s="159"/>
      <c r="L52" s="159"/>
    </row>
    <row r="53" spans="1:12" ht="20.25" customHeight="1">
      <c r="A53" s="158"/>
      <c r="B53" s="155"/>
      <c r="C53" s="156"/>
      <c r="D53" s="159"/>
      <c r="E53" s="156"/>
      <c r="F53" s="159"/>
      <c r="G53" s="159"/>
      <c r="H53" s="159"/>
      <c r="I53" s="156"/>
      <c r="J53" s="159"/>
      <c r="K53" s="159"/>
      <c r="L53" s="159"/>
    </row>
    <row r="54" spans="1:12" ht="20.25" customHeight="1">
      <c r="A54" s="160"/>
      <c r="B54" s="161"/>
      <c r="C54" s="160"/>
      <c r="D54" s="508" t="s">
        <v>60</v>
      </c>
      <c r="E54" s="508"/>
      <c r="F54" s="508"/>
      <c r="G54" s="162"/>
      <c r="H54" s="162"/>
      <c r="I54" s="163"/>
      <c r="J54" s="508" t="s">
        <v>61</v>
      </c>
      <c r="K54" s="508"/>
      <c r="L54" s="508"/>
    </row>
    <row r="55" spans="1:12" ht="20.25" customHeight="1">
      <c r="A55" s="164"/>
      <c r="B55" s="155"/>
      <c r="C55" s="156"/>
      <c r="D55" s="509" t="s">
        <v>62</v>
      </c>
      <c r="E55" s="509"/>
      <c r="F55" s="509"/>
      <c r="G55" s="165"/>
      <c r="H55" s="165"/>
      <c r="I55" s="162"/>
      <c r="J55" s="509" t="s">
        <v>63</v>
      </c>
      <c r="K55" s="509"/>
      <c r="L55" s="509"/>
    </row>
    <row r="56" spans="1:12" ht="20.25" customHeight="1">
      <c r="A56" s="164"/>
      <c r="B56" s="155"/>
      <c r="C56" s="156"/>
      <c r="D56" s="510" t="s">
        <v>113</v>
      </c>
      <c r="E56" s="510"/>
      <c r="F56" s="510"/>
      <c r="G56" s="165"/>
      <c r="H56" s="165"/>
      <c r="I56" s="162"/>
      <c r="J56" s="510" t="s">
        <v>113</v>
      </c>
      <c r="K56" s="510"/>
      <c r="L56" s="510"/>
    </row>
    <row r="57" spans="1:12" ht="20.25" customHeight="1">
      <c r="A57" s="164"/>
      <c r="B57" s="155"/>
      <c r="C57" s="156"/>
      <c r="D57" s="506" t="s">
        <v>59</v>
      </c>
      <c r="E57" s="507"/>
      <c r="F57" s="507"/>
      <c r="G57" s="165"/>
      <c r="H57" s="165"/>
      <c r="I57" s="162"/>
      <c r="J57" s="506" t="s">
        <v>59</v>
      </c>
      <c r="K57" s="507"/>
      <c r="L57" s="507"/>
    </row>
    <row r="58" spans="1:12" ht="20.25" customHeight="1">
      <c r="A58" s="164"/>
      <c r="B58" s="166"/>
      <c r="C58" s="167"/>
      <c r="D58" s="77" t="s">
        <v>281</v>
      </c>
      <c r="E58" s="23"/>
      <c r="F58" s="77" t="s">
        <v>273</v>
      </c>
      <c r="G58" s="77"/>
      <c r="H58" s="77" t="s">
        <v>159</v>
      </c>
      <c r="I58" s="77"/>
      <c r="J58" s="77" t="s">
        <v>281</v>
      </c>
      <c r="K58" s="23"/>
      <c r="L58" s="77" t="s">
        <v>273</v>
      </c>
    </row>
    <row r="59" spans="1:12" ht="20.25" customHeight="1">
      <c r="A59" s="168"/>
      <c r="B59" s="166"/>
      <c r="C59" s="167"/>
      <c r="D59" s="511" t="s">
        <v>116</v>
      </c>
      <c r="E59" s="511"/>
      <c r="F59" s="511"/>
      <c r="G59" s="511"/>
      <c r="H59" s="511"/>
      <c r="I59" s="511"/>
      <c r="J59" s="511"/>
      <c r="K59" s="511"/>
      <c r="L59" s="511"/>
    </row>
    <row r="60" spans="1:12" ht="20.25" customHeight="1">
      <c r="A60" s="176" t="s">
        <v>87</v>
      </c>
      <c r="B60" s="170"/>
      <c r="C60" s="168"/>
      <c r="D60" s="190"/>
      <c r="E60" s="190"/>
      <c r="F60" s="190"/>
      <c r="G60" s="190"/>
      <c r="H60" s="190"/>
      <c r="I60" s="190"/>
      <c r="J60" s="190"/>
      <c r="K60" s="190"/>
      <c r="L60" s="190"/>
    </row>
    <row r="61" spans="1:12" ht="20.25" customHeight="1">
      <c r="A61" s="173" t="s">
        <v>200</v>
      </c>
      <c r="B61" s="170"/>
      <c r="C61" s="168"/>
      <c r="D61" s="469">
        <f>D63-D62</f>
        <v>1648459038</v>
      </c>
      <c r="E61" s="190"/>
      <c r="F61" s="283">
        <f>F63-F62</f>
        <v>1719581960</v>
      </c>
      <c r="G61" s="190"/>
      <c r="H61" s="190"/>
      <c r="I61" s="190"/>
      <c r="J61" s="469">
        <f>J63-J62</f>
        <v>1765541886</v>
      </c>
      <c r="K61" s="190"/>
      <c r="L61" s="190">
        <v>2140279439</v>
      </c>
    </row>
    <row r="62" spans="1:12" ht="20.25" customHeight="1">
      <c r="A62" s="173" t="s">
        <v>77</v>
      </c>
      <c r="B62" s="170"/>
      <c r="C62" s="168"/>
      <c r="D62" s="190">
        <v>29944623</v>
      </c>
      <c r="E62" s="190"/>
      <c r="F62" s="190">
        <v>27891245</v>
      </c>
      <c r="G62" s="190"/>
      <c r="H62" s="190"/>
      <c r="I62" s="190"/>
      <c r="J62" s="233">
        <v>0</v>
      </c>
      <c r="K62" s="229"/>
      <c r="L62" s="233">
        <v>0</v>
      </c>
    </row>
    <row r="63" spans="1:12" ht="20.25" customHeight="1" thickBot="1">
      <c r="A63" s="176" t="s">
        <v>114</v>
      </c>
      <c r="B63" s="195"/>
      <c r="C63" s="196"/>
      <c r="D63" s="468">
        <f>D29</f>
        <v>1678403661</v>
      </c>
      <c r="E63" s="193"/>
      <c r="F63" s="194">
        <f>F29</f>
        <v>1747473205</v>
      </c>
      <c r="G63" s="193"/>
      <c r="H63" s="193"/>
      <c r="I63" s="193"/>
      <c r="J63" s="443">
        <f>J29</f>
        <v>1765541886</v>
      </c>
      <c r="K63" s="193"/>
      <c r="L63" s="194">
        <f>L29</f>
        <v>2140279439</v>
      </c>
    </row>
    <row r="64" spans="1:12" ht="20.25" customHeight="1" thickTop="1">
      <c r="A64" s="176"/>
      <c r="B64" s="195"/>
      <c r="C64" s="196"/>
      <c r="D64" s="193"/>
      <c r="E64" s="193"/>
      <c r="F64" s="193"/>
      <c r="G64" s="193"/>
      <c r="H64" s="193"/>
      <c r="I64" s="193"/>
      <c r="J64" s="193"/>
      <c r="K64" s="193"/>
      <c r="L64" s="193"/>
    </row>
    <row r="65" spans="1:12" ht="20.25" customHeight="1">
      <c r="A65" s="176" t="s">
        <v>41</v>
      </c>
      <c r="B65" s="170"/>
      <c r="C65" s="168"/>
      <c r="D65" s="181"/>
      <c r="E65" s="181"/>
      <c r="F65" s="181"/>
      <c r="G65" s="181"/>
      <c r="H65" s="181"/>
      <c r="I65" s="181"/>
      <c r="J65" s="181"/>
      <c r="K65" s="181"/>
      <c r="L65" s="181"/>
    </row>
    <row r="66" spans="1:12" ht="20.25" customHeight="1">
      <c r="A66" s="173" t="s">
        <v>200</v>
      </c>
      <c r="B66" s="170"/>
      <c r="C66" s="168"/>
      <c r="D66" s="181">
        <v>1604171620</v>
      </c>
      <c r="E66" s="181"/>
      <c r="F66" s="181">
        <v>1714087045</v>
      </c>
      <c r="G66" s="181"/>
      <c r="H66" s="181"/>
      <c r="I66" s="181"/>
      <c r="J66" s="181">
        <v>1759381119</v>
      </c>
      <c r="K66" s="181"/>
      <c r="L66" s="181">
        <v>2140279439</v>
      </c>
    </row>
    <row r="67" spans="1:12" ht="20.25" customHeight="1">
      <c r="A67" s="173" t="s">
        <v>77</v>
      </c>
      <c r="B67" s="170"/>
      <c r="C67" s="168"/>
      <c r="D67" s="181">
        <v>29944623</v>
      </c>
      <c r="E67" s="181"/>
      <c r="F67" s="181">
        <v>27891245</v>
      </c>
      <c r="G67" s="181"/>
      <c r="H67" s="181"/>
      <c r="I67" s="181"/>
      <c r="J67" s="231">
        <v>0</v>
      </c>
      <c r="K67" s="229"/>
      <c r="L67" s="231">
        <v>0</v>
      </c>
    </row>
    <row r="68" spans="1:12" ht="20.25" customHeight="1" thickBot="1">
      <c r="A68" s="176" t="s">
        <v>115</v>
      </c>
      <c r="B68" s="170"/>
      <c r="C68" s="168"/>
      <c r="D68" s="468">
        <f>D49</f>
        <v>1634116243</v>
      </c>
      <c r="E68" s="178"/>
      <c r="F68" s="197">
        <f>F49</f>
        <v>1741978290</v>
      </c>
      <c r="G68" s="178"/>
      <c r="H68" s="178"/>
      <c r="I68" s="178"/>
      <c r="J68" s="468">
        <f>J49</f>
        <v>1759381119</v>
      </c>
      <c r="K68" s="178"/>
      <c r="L68" s="197">
        <f>L49</f>
        <v>2140279439</v>
      </c>
    </row>
    <row r="69" spans="1:12" ht="20.25" customHeight="1" thickTop="1">
      <c r="A69" s="176"/>
      <c r="B69" s="170"/>
      <c r="C69" s="168"/>
      <c r="D69" s="189"/>
      <c r="E69" s="172"/>
      <c r="F69" s="189"/>
      <c r="G69" s="189"/>
      <c r="H69" s="189"/>
      <c r="I69" s="172"/>
      <c r="J69" s="189"/>
      <c r="K69" s="189"/>
      <c r="L69" s="189"/>
    </row>
    <row r="70" spans="1:12" ht="20.25" customHeight="1">
      <c r="A70" s="176" t="s">
        <v>240</v>
      </c>
      <c r="B70" s="170"/>
      <c r="C70" s="168"/>
      <c r="D70" s="163"/>
      <c r="E70" s="172"/>
      <c r="F70" s="163"/>
      <c r="G70" s="163"/>
      <c r="H70" s="163"/>
      <c r="I70" s="172"/>
      <c r="J70" s="163"/>
      <c r="K70" s="163"/>
      <c r="L70" s="163"/>
    </row>
    <row r="71" spans="1:12" ht="20.25" customHeight="1" thickBot="1">
      <c r="A71" s="198" t="s">
        <v>229</v>
      </c>
      <c r="B71" s="170"/>
      <c r="C71" s="168"/>
      <c r="D71" s="352">
        <f>D61/1182064332</f>
        <v>1.3945594950918458</v>
      </c>
      <c r="E71" s="199"/>
      <c r="F71" s="352">
        <f>F61/1182064332</f>
        <v>1.4547278971615227</v>
      </c>
      <c r="G71" s="200"/>
      <c r="H71" s="200"/>
      <c r="I71" s="199"/>
      <c r="J71" s="352">
        <f>J61/1182064332</f>
        <v>1.4936089671302255</v>
      </c>
      <c r="K71" s="200"/>
      <c r="L71" s="352">
        <f>L61/1182064332</f>
        <v>1.8106285597660687</v>
      </c>
    </row>
    <row r="72" spans="1:12" ht="20.25" customHeight="1" thickTop="1">
      <c r="A72" s="171"/>
      <c r="B72" s="170"/>
      <c r="C72" s="168"/>
      <c r="D72" s="200"/>
      <c r="E72" s="199"/>
      <c r="F72" s="200"/>
      <c r="G72" s="200"/>
      <c r="H72" s="200"/>
      <c r="I72" s="199"/>
      <c r="J72" s="200"/>
      <c r="K72" s="200"/>
      <c r="L72" s="200"/>
    </row>
    <row r="73" spans="1:12" ht="20.25" customHeight="1">
      <c r="A73" s="171"/>
      <c r="B73" s="170"/>
      <c r="C73" s="168"/>
      <c r="D73" s="200"/>
      <c r="E73" s="199"/>
      <c r="F73" s="200"/>
      <c r="G73" s="200"/>
      <c r="H73" s="200"/>
      <c r="I73" s="199"/>
      <c r="J73" s="200"/>
      <c r="K73" s="200"/>
      <c r="L73" s="200"/>
    </row>
    <row r="74" spans="1:12" ht="20.25" customHeight="1">
      <c r="A74" s="171"/>
      <c r="B74" s="170"/>
      <c r="C74" s="168"/>
      <c r="D74" s="200"/>
      <c r="E74" s="199"/>
      <c r="F74" s="200"/>
      <c r="G74" s="200"/>
      <c r="H74" s="200"/>
      <c r="I74" s="199"/>
      <c r="J74" s="200"/>
      <c r="K74" s="200"/>
      <c r="L74" s="200"/>
    </row>
    <row r="75" spans="1:12" ht="20.25" customHeight="1">
      <c r="A75" s="171"/>
      <c r="B75" s="170"/>
      <c r="C75" s="168"/>
      <c r="D75" s="200"/>
      <c r="E75" s="199"/>
      <c r="F75" s="200"/>
      <c r="G75" s="200"/>
      <c r="H75" s="200"/>
      <c r="I75" s="199"/>
      <c r="J75" s="200"/>
      <c r="K75" s="200"/>
      <c r="L75" s="200"/>
    </row>
  </sheetData>
  <mergeCells count="18">
    <mergeCell ref="D59:L59"/>
    <mergeCell ref="D9:L9"/>
    <mergeCell ref="D54:F54"/>
    <mergeCell ref="J54:L54"/>
    <mergeCell ref="D56:F56"/>
    <mergeCell ref="J56:L56"/>
    <mergeCell ref="D57:F57"/>
    <mergeCell ref="J57:L57"/>
    <mergeCell ref="D55:F55"/>
    <mergeCell ref="J55:L55"/>
    <mergeCell ref="D7:F7"/>
    <mergeCell ref="J7:L7"/>
    <mergeCell ref="D4:F4"/>
    <mergeCell ref="J4:L4"/>
    <mergeCell ref="D5:F5"/>
    <mergeCell ref="J5:L5"/>
    <mergeCell ref="D6:F6"/>
    <mergeCell ref="J6:L6"/>
  </mergeCells>
  <pageMargins left="0.8" right="0.8" top="0.48" bottom="0.5" header="0.5" footer="0.5"/>
  <pageSetup paperSize="9" scale="73" firstPageNumber="8" fitToHeight="0" orientation="portrait" useFirstPageNumber="1" r:id="rId1"/>
  <headerFooter>
    <oddFooter>&amp;LThe accompanying notes are an integral part of these financial statements.&amp;C &amp;P</oddFooter>
  </headerFooter>
  <rowBreaks count="1" manualBreakCount="1">
    <brk id="50" max="16383" man="1"/>
  </rowBreaks>
  <ignoredErrors>
    <ignoredError sqref="J58 L5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82"/>
  <sheetViews>
    <sheetView showGridLines="0" topLeftCell="B14" zoomScale="60" zoomScaleNormal="60" workbookViewId="0">
      <selection activeCell="A99" sqref="A99"/>
    </sheetView>
  </sheetViews>
  <sheetFormatPr defaultColWidth="10.85546875" defaultRowHeight="18.95" customHeight="1"/>
  <cols>
    <col min="1" max="1" width="31.140625" style="32" customWidth="1"/>
    <col min="2" max="2" width="21.140625" style="32" customWidth="1"/>
    <col min="3" max="3" width="6.140625" style="64" customWidth="1"/>
    <col min="4" max="4" width="15.140625" style="60" customWidth="1"/>
    <col min="5" max="5" width="0.140625" style="60" customWidth="1"/>
    <col min="6" max="6" width="14.85546875" style="60" hidden="1" customWidth="1"/>
    <col min="7" max="7" width="1.140625" style="60" customWidth="1"/>
    <col min="8" max="8" width="15.42578125" style="60" customWidth="1"/>
    <col min="9" max="9" width="1.140625" style="100" customWidth="1"/>
    <col min="10" max="10" width="17.42578125" style="60" hidden="1" customWidth="1"/>
    <col min="11" max="11" width="1.140625" style="100" hidden="1" customWidth="1"/>
    <col min="12" max="12" width="14" style="60" customWidth="1"/>
    <col min="13" max="13" width="1.140625" style="100" customWidth="1"/>
    <col min="14" max="14" width="13.85546875" style="60" hidden="1" customWidth="1"/>
    <col min="15" max="15" width="0.140625" style="100" customWidth="1"/>
    <col min="16" max="16" width="17" style="60" bestFit="1" customWidth="1"/>
    <col min="17" max="17" width="1.140625" style="100" customWidth="1"/>
    <col min="18" max="18" width="17.140625" style="60" bestFit="1" customWidth="1"/>
    <col min="19" max="19" width="1.140625" style="153" customWidth="1"/>
    <col min="20" max="20" width="16.140625" style="60" customWidth="1"/>
    <col min="21" max="21" width="1.140625" style="100" customWidth="1"/>
    <col min="22" max="22" width="13.85546875" style="60" customWidth="1"/>
    <col min="23" max="23" width="1.140625" style="153" customWidth="1"/>
    <col min="24" max="24" width="14.140625" style="60" customWidth="1"/>
    <col min="25" max="25" width="1.140625" style="153" customWidth="1"/>
    <col min="26" max="26" width="17" style="32" bestFit="1" customWidth="1"/>
    <col min="27" max="27" width="1.140625" style="153" customWidth="1"/>
    <col min="28" max="28" width="17.140625" style="32" bestFit="1" customWidth="1"/>
    <col min="29" max="29" width="1.140625" style="153" customWidth="1"/>
    <col min="30" max="30" width="17" style="32" customWidth="1"/>
    <col min="31" max="31" width="0.140625" style="32" customWidth="1"/>
    <col min="32" max="32" width="1.5703125" style="32" customWidth="1"/>
    <col min="33" max="33" width="19.140625" style="32" bestFit="1" customWidth="1"/>
    <col min="34" max="16384" width="10.85546875" style="32"/>
  </cols>
  <sheetData>
    <row r="1" spans="1:35" ht="18.95" customHeight="1">
      <c r="A1" s="72" t="s">
        <v>13</v>
      </c>
      <c r="B1" s="39"/>
      <c r="C1" s="61"/>
      <c r="D1" s="354"/>
      <c r="E1" s="354"/>
      <c r="F1" s="354"/>
      <c r="G1" s="354"/>
      <c r="H1" s="354"/>
      <c r="I1" s="355"/>
      <c r="J1" s="354"/>
      <c r="K1" s="355"/>
      <c r="L1" s="354"/>
      <c r="M1" s="355"/>
      <c r="N1" s="354"/>
      <c r="O1" s="355"/>
      <c r="P1" s="354"/>
      <c r="Q1" s="355"/>
      <c r="R1" s="354"/>
      <c r="S1" s="355"/>
      <c r="T1" s="354"/>
      <c r="U1" s="355"/>
      <c r="V1" s="354"/>
      <c r="W1" s="355"/>
      <c r="X1" s="354"/>
      <c r="Y1" s="355"/>
      <c r="Z1" s="354"/>
      <c r="AA1" s="152"/>
      <c r="AB1" s="40"/>
      <c r="AC1" s="152"/>
      <c r="AD1" s="40"/>
    </row>
    <row r="2" spans="1:35" ht="18.95" customHeight="1">
      <c r="A2" s="94" t="s">
        <v>187</v>
      </c>
      <c r="B2" s="39"/>
      <c r="C2" s="61"/>
      <c r="D2" s="354"/>
      <c r="E2" s="354"/>
      <c r="F2" s="354"/>
      <c r="G2" s="354"/>
      <c r="H2" s="354"/>
      <c r="I2" s="355"/>
      <c r="J2" s="354"/>
      <c r="K2" s="355"/>
      <c r="L2" s="354"/>
      <c r="M2" s="355"/>
      <c r="N2" s="354"/>
      <c r="O2" s="355"/>
      <c r="P2" s="354"/>
      <c r="Q2" s="355"/>
      <c r="R2" s="354"/>
      <c r="S2" s="355"/>
      <c r="T2" s="354"/>
      <c r="U2" s="355"/>
      <c r="V2" s="354"/>
      <c r="W2" s="355"/>
      <c r="X2" s="354"/>
      <c r="Y2" s="355"/>
      <c r="Z2" s="354"/>
      <c r="AA2" s="152"/>
      <c r="AB2" s="40"/>
      <c r="AC2" s="152"/>
      <c r="AD2" s="40"/>
    </row>
    <row r="3" spans="1:35" ht="18.95" customHeight="1">
      <c r="A3" s="94"/>
      <c r="B3" s="39"/>
      <c r="C3" s="61"/>
      <c r="D3" s="354"/>
      <c r="E3" s="354"/>
      <c r="F3" s="354"/>
      <c r="G3" s="354"/>
      <c r="H3" s="354"/>
      <c r="I3" s="355"/>
      <c r="J3" s="354"/>
      <c r="K3" s="355"/>
      <c r="L3" s="354"/>
      <c r="M3" s="355"/>
      <c r="N3" s="354"/>
      <c r="O3" s="355"/>
      <c r="P3" s="354"/>
      <c r="Q3" s="355"/>
      <c r="R3" s="354"/>
      <c r="S3" s="355"/>
      <c r="T3" s="354"/>
      <c r="U3" s="355"/>
      <c r="V3" s="354"/>
      <c r="W3" s="355"/>
      <c r="X3" s="354"/>
      <c r="Y3" s="355"/>
      <c r="Z3" s="354"/>
      <c r="AA3" s="152"/>
      <c r="AB3" s="40"/>
      <c r="AC3" s="152"/>
      <c r="AD3" s="40"/>
    </row>
    <row r="4" spans="1:35" ht="18.95" customHeight="1">
      <c r="A4" s="41"/>
      <c r="B4" s="41"/>
      <c r="C4" s="62"/>
      <c r="D4" s="513" t="s">
        <v>43</v>
      </c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13"/>
      <c r="Z4" s="513"/>
      <c r="AA4" s="513"/>
      <c r="AB4" s="513"/>
      <c r="AC4" s="513"/>
      <c r="AD4" s="513"/>
      <c r="AE4" s="513"/>
      <c r="AF4" s="513"/>
      <c r="AG4" s="513"/>
      <c r="AH4" s="88"/>
      <c r="AI4" s="88"/>
    </row>
    <row r="5" spans="1:35" ht="18.95" customHeight="1">
      <c r="A5" s="41"/>
      <c r="B5" s="41"/>
      <c r="C5" s="65"/>
      <c r="D5" s="44"/>
      <c r="E5" s="44"/>
      <c r="F5" s="44"/>
      <c r="G5" s="44"/>
      <c r="H5" s="44"/>
      <c r="I5" s="44"/>
      <c r="J5" s="47"/>
      <c r="K5" s="44"/>
      <c r="L5" s="44"/>
      <c r="M5" s="44"/>
      <c r="N5" s="44"/>
      <c r="O5" s="44"/>
      <c r="P5" s="44"/>
      <c r="Q5" s="44"/>
      <c r="R5" s="44"/>
      <c r="S5" s="44"/>
      <c r="T5" s="514" t="s">
        <v>73</v>
      </c>
      <c r="U5" s="515"/>
      <c r="V5" s="515"/>
      <c r="W5" s="515"/>
      <c r="X5" s="515"/>
      <c r="Y5" s="515"/>
      <c r="Z5" s="515"/>
      <c r="AA5" s="44"/>
      <c r="AB5" s="43"/>
      <c r="AC5" s="405"/>
      <c r="AD5" s="45"/>
      <c r="AE5" s="405"/>
      <c r="AF5" s="405"/>
      <c r="AG5" s="45"/>
    </row>
    <row r="6" spans="1:35" ht="18.95" customHeight="1">
      <c r="A6" s="41"/>
      <c r="B6" s="41"/>
      <c r="C6" s="65"/>
      <c r="D6" s="44"/>
      <c r="E6" s="44"/>
      <c r="F6" s="44"/>
      <c r="G6" s="44"/>
      <c r="H6" s="44"/>
      <c r="I6" s="44"/>
      <c r="J6" s="47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 t="s">
        <v>32</v>
      </c>
      <c r="W6" s="44"/>
      <c r="X6" s="44"/>
      <c r="Y6" s="44"/>
      <c r="Z6" s="44"/>
      <c r="AA6" s="44"/>
      <c r="AB6" s="43"/>
      <c r="AC6" s="405"/>
      <c r="AD6" s="45"/>
      <c r="AE6" s="405"/>
      <c r="AF6" s="405"/>
      <c r="AG6" s="45"/>
    </row>
    <row r="7" spans="1:35" ht="18.95" customHeight="1">
      <c r="A7" s="41"/>
      <c r="B7" s="41"/>
      <c r="C7" s="65"/>
      <c r="D7" s="43"/>
      <c r="E7" s="44"/>
      <c r="F7" s="44"/>
      <c r="G7" s="44"/>
      <c r="H7" s="44"/>
      <c r="I7" s="44"/>
      <c r="J7" s="347"/>
      <c r="K7" s="44"/>
      <c r="L7" s="44"/>
      <c r="M7" s="44"/>
      <c r="N7" s="44"/>
      <c r="O7" s="44"/>
      <c r="P7" s="44"/>
      <c r="Q7" s="44"/>
      <c r="R7" s="44"/>
      <c r="S7" s="44"/>
      <c r="T7" s="43"/>
      <c r="U7" s="44"/>
      <c r="V7" s="44" t="s">
        <v>33</v>
      </c>
      <c r="W7" s="44"/>
      <c r="X7" s="44"/>
      <c r="Y7" s="44"/>
      <c r="Z7" s="44"/>
      <c r="AA7" s="44"/>
      <c r="AB7" s="43"/>
      <c r="AC7" s="405"/>
      <c r="AD7" s="45"/>
      <c r="AE7" s="405"/>
      <c r="AF7" s="405"/>
      <c r="AG7" s="45"/>
    </row>
    <row r="8" spans="1:35" ht="18.95" customHeight="1">
      <c r="A8" s="41"/>
      <c r="B8" s="41"/>
      <c r="C8" s="65"/>
      <c r="D8" s="44"/>
      <c r="E8" s="44"/>
      <c r="F8" s="44"/>
      <c r="G8" s="44"/>
      <c r="H8" s="44"/>
      <c r="I8" s="42"/>
      <c r="J8" s="347"/>
      <c r="K8" s="44"/>
      <c r="L8" s="44"/>
      <c r="M8" s="44"/>
      <c r="N8" s="44"/>
      <c r="O8" s="44"/>
      <c r="P8" s="44"/>
      <c r="Q8" s="44"/>
      <c r="R8" s="44"/>
      <c r="S8" s="44"/>
      <c r="T8" s="43"/>
      <c r="U8" s="44"/>
      <c r="V8" s="44" t="s">
        <v>44</v>
      </c>
      <c r="W8" s="44"/>
      <c r="X8" s="44"/>
      <c r="Y8" s="44"/>
      <c r="Z8" s="44"/>
      <c r="AA8" s="44"/>
      <c r="AB8" s="47"/>
      <c r="AC8" s="405"/>
      <c r="AD8" s="45"/>
      <c r="AE8" s="405"/>
      <c r="AF8" s="405"/>
      <c r="AG8" s="45"/>
    </row>
    <row r="9" spans="1:35" ht="18.95" customHeight="1">
      <c r="A9" s="41"/>
      <c r="B9" s="41"/>
      <c r="C9" s="65"/>
      <c r="D9" s="44"/>
      <c r="E9" s="44"/>
      <c r="F9" s="44"/>
      <c r="G9" s="44"/>
      <c r="H9" s="44"/>
      <c r="I9" s="42"/>
      <c r="J9" s="347"/>
      <c r="K9" s="44"/>
      <c r="L9" s="44"/>
      <c r="M9" s="44"/>
      <c r="N9" s="44"/>
      <c r="O9" s="44"/>
      <c r="P9" s="44"/>
      <c r="Q9" s="44"/>
      <c r="R9" s="44"/>
      <c r="S9" s="44"/>
      <c r="T9" s="43"/>
      <c r="U9" s="44"/>
      <c r="V9" s="44" t="s">
        <v>45</v>
      </c>
      <c r="W9" s="44"/>
      <c r="X9" s="44"/>
      <c r="Y9" s="44"/>
      <c r="Z9" s="44"/>
      <c r="AA9" s="44"/>
      <c r="AB9" s="47"/>
      <c r="AC9" s="405"/>
      <c r="AD9" s="45"/>
      <c r="AE9" s="405"/>
      <c r="AF9" s="405"/>
      <c r="AG9" s="45"/>
    </row>
    <row r="10" spans="1:35" ht="18.95" customHeight="1">
      <c r="A10" s="41"/>
      <c r="B10" s="41"/>
      <c r="C10" s="65"/>
      <c r="D10" s="44"/>
      <c r="E10" s="44"/>
      <c r="F10" s="44"/>
      <c r="G10" s="44"/>
      <c r="H10" s="44"/>
      <c r="I10" s="42"/>
      <c r="J10" s="347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 t="s">
        <v>46</v>
      </c>
      <c r="W10" s="44"/>
      <c r="X10" s="44"/>
      <c r="Y10" s="44"/>
      <c r="Z10" s="44"/>
      <c r="AA10" s="44"/>
      <c r="AB10" s="47"/>
      <c r="AC10" s="405"/>
      <c r="AD10" s="45"/>
      <c r="AE10" s="405"/>
      <c r="AF10" s="405"/>
      <c r="AG10" s="45"/>
    </row>
    <row r="11" spans="1:35" ht="18.95" customHeight="1">
      <c r="A11" s="41"/>
      <c r="B11" s="41"/>
      <c r="C11" s="65"/>
      <c r="D11" s="44"/>
      <c r="E11" s="44"/>
      <c r="F11" s="44"/>
      <c r="G11" s="44"/>
      <c r="H11" s="44"/>
      <c r="I11" s="42"/>
      <c r="J11" s="347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 t="s">
        <v>47</v>
      </c>
      <c r="W11" s="44"/>
      <c r="X11" s="44"/>
      <c r="Y11" s="44"/>
      <c r="Z11" s="44"/>
      <c r="AA11" s="44"/>
      <c r="AB11" s="42"/>
      <c r="AC11" s="405"/>
      <c r="AD11" s="45"/>
      <c r="AE11" s="405"/>
      <c r="AF11" s="405"/>
      <c r="AG11" s="45"/>
    </row>
    <row r="12" spans="1:35" ht="18.95" customHeight="1">
      <c r="A12" s="41"/>
      <c r="B12" s="41"/>
      <c r="C12" s="65"/>
      <c r="D12" s="43"/>
      <c r="E12" s="43"/>
      <c r="F12" s="43"/>
      <c r="G12" s="43"/>
      <c r="H12" s="43"/>
      <c r="I12" s="42"/>
      <c r="J12" s="82"/>
      <c r="K12" s="43"/>
      <c r="L12" s="43"/>
      <c r="M12" s="43"/>
      <c r="N12" s="43"/>
      <c r="O12" s="43"/>
      <c r="P12" s="516" t="s">
        <v>3</v>
      </c>
      <c r="Q12" s="516"/>
      <c r="R12" s="516"/>
      <c r="S12" s="405"/>
      <c r="T12" s="44"/>
      <c r="U12" s="405"/>
      <c r="V12" s="44" t="s">
        <v>48</v>
      </c>
      <c r="W12" s="44"/>
      <c r="X12" s="44" t="s">
        <v>145</v>
      </c>
      <c r="Y12" s="405"/>
      <c r="Z12" s="405"/>
      <c r="AA12" s="405"/>
      <c r="AB12" s="93" t="s">
        <v>68</v>
      </c>
      <c r="AC12" s="43"/>
      <c r="AD12" s="47"/>
      <c r="AE12" s="405"/>
      <c r="AF12" s="405"/>
      <c r="AG12" s="41"/>
    </row>
    <row r="13" spans="1:35" ht="18.95" customHeight="1">
      <c r="A13" s="46"/>
      <c r="B13" s="46"/>
      <c r="C13" s="66"/>
      <c r="D13" s="95" t="s">
        <v>103</v>
      </c>
      <c r="E13" s="405"/>
      <c r="F13" s="405"/>
      <c r="G13" s="405"/>
      <c r="H13" s="82"/>
      <c r="I13" s="44"/>
      <c r="J13" s="82"/>
      <c r="K13" s="44"/>
      <c r="L13" s="44"/>
      <c r="M13" s="44"/>
      <c r="N13" s="44"/>
      <c r="O13" s="44"/>
      <c r="P13" s="360"/>
      <c r="Q13" s="360"/>
      <c r="R13" s="405"/>
      <c r="S13" s="405"/>
      <c r="T13" s="95" t="s">
        <v>7</v>
      </c>
      <c r="U13" s="44"/>
      <c r="V13" s="44" t="s">
        <v>50</v>
      </c>
      <c r="W13" s="44"/>
      <c r="X13" s="44" t="s">
        <v>146</v>
      </c>
      <c r="Y13" s="405"/>
      <c r="Z13" s="405" t="s">
        <v>49</v>
      </c>
      <c r="AA13" s="405"/>
      <c r="AB13" s="48" t="s">
        <v>52</v>
      </c>
      <c r="AC13" s="405"/>
      <c r="AD13" s="47"/>
      <c r="AE13" s="44"/>
      <c r="AF13" s="44"/>
      <c r="AG13" s="45"/>
    </row>
    <row r="14" spans="1:35" ht="18.95" customHeight="1">
      <c r="A14" s="46"/>
      <c r="B14" s="46"/>
      <c r="C14" s="66"/>
      <c r="D14" s="44" t="s">
        <v>35</v>
      </c>
      <c r="E14" s="405"/>
      <c r="F14" s="405"/>
      <c r="G14" s="405"/>
      <c r="H14" s="93" t="s">
        <v>108</v>
      </c>
      <c r="I14" s="44"/>
      <c r="J14" s="93"/>
      <c r="K14" s="48"/>
      <c r="L14" s="361"/>
      <c r="M14" s="48"/>
      <c r="N14" s="48"/>
      <c r="O14" s="48"/>
      <c r="P14" s="93" t="s">
        <v>97</v>
      </c>
      <c r="Q14" s="48"/>
      <c r="R14" s="44"/>
      <c r="S14" s="405"/>
      <c r="T14" s="93" t="s">
        <v>173</v>
      </c>
      <c r="U14" s="44"/>
      <c r="V14" s="405" t="s">
        <v>53</v>
      </c>
      <c r="W14" s="405"/>
      <c r="X14" s="405" t="s">
        <v>147</v>
      </c>
      <c r="Y14" s="405"/>
      <c r="Z14" s="44" t="s">
        <v>51</v>
      </c>
      <c r="AA14" s="405"/>
      <c r="AB14" s="93" t="s">
        <v>105</v>
      </c>
      <c r="AC14" s="405"/>
      <c r="AD14" s="96" t="s">
        <v>106</v>
      </c>
      <c r="AE14" s="44"/>
      <c r="AF14" s="44"/>
      <c r="AG14" s="45" t="s">
        <v>6</v>
      </c>
    </row>
    <row r="15" spans="1:35" ht="18.95" customHeight="1">
      <c r="A15" s="46"/>
      <c r="B15" s="46"/>
      <c r="C15" s="403" t="s">
        <v>0</v>
      </c>
      <c r="D15" s="93" t="s">
        <v>104</v>
      </c>
      <c r="E15" s="49"/>
      <c r="F15" s="49" t="s">
        <v>30</v>
      </c>
      <c r="G15" s="49"/>
      <c r="H15" s="93" t="s">
        <v>172</v>
      </c>
      <c r="I15" s="51"/>
      <c r="J15" s="82" t="s">
        <v>169</v>
      </c>
      <c r="K15" s="50"/>
      <c r="L15" s="48" t="s">
        <v>169</v>
      </c>
      <c r="M15" s="50"/>
      <c r="N15" s="50"/>
      <c r="O15" s="50"/>
      <c r="P15" s="49" t="s">
        <v>54</v>
      </c>
      <c r="Q15" s="50"/>
      <c r="R15" s="49" t="s">
        <v>5</v>
      </c>
      <c r="S15" s="49"/>
      <c r="T15" s="93" t="s">
        <v>63</v>
      </c>
      <c r="U15" s="49"/>
      <c r="V15" s="49" t="s">
        <v>55</v>
      </c>
      <c r="W15" s="49"/>
      <c r="X15" s="49" t="s">
        <v>148</v>
      </c>
      <c r="Y15" s="49"/>
      <c r="Z15" s="51" t="s">
        <v>56</v>
      </c>
      <c r="AA15" s="49"/>
      <c r="AB15" s="93" t="s">
        <v>201</v>
      </c>
      <c r="AC15" s="49"/>
      <c r="AD15" s="90" t="s">
        <v>95</v>
      </c>
      <c r="AE15" s="51"/>
      <c r="AF15" s="51"/>
      <c r="AG15" s="49" t="s">
        <v>56</v>
      </c>
    </row>
    <row r="16" spans="1:35" ht="18.95" customHeight="1">
      <c r="A16" s="46"/>
      <c r="B16" s="46"/>
      <c r="C16" s="404"/>
      <c r="D16" s="512" t="s">
        <v>116</v>
      </c>
      <c r="E16" s="512"/>
      <c r="F16" s="512"/>
      <c r="G16" s="512"/>
      <c r="H16" s="512"/>
      <c r="I16" s="512"/>
      <c r="J16" s="512"/>
      <c r="K16" s="512"/>
      <c r="L16" s="512"/>
      <c r="M16" s="512"/>
      <c r="N16" s="512"/>
      <c r="O16" s="512"/>
      <c r="P16" s="512"/>
      <c r="Q16" s="512"/>
      <c r="R16" s="512"/>
      <c r="S16" s="512"/>
      <c r="T16" s="512"/>
      <c r="U16" s="512"/>
      <c r="V16" s="512"/>
      <c r="W16" s="512"/>
      <c r="X16" s="512"/>
      <c r="Y16" s="512"/>
      <c r="Z16" s="512"/>
      <c r="AA16" s="512"/>
      <c r="AB16" s="512"/>
      <c r="AC16" s="512"/>
      <c r="AD16" s="512"/>
      <c r="AE16" s="512"/>
      <c r="AF16" s="512"/>
      <c r="AG16" s="512"/>
    </row>
    <row r="17" spans="1:33" ht="18.95" customHeight="1">
      <c r="A17" s="120" t="s">
        <v>270</v>
      </c>
      <c r="B17" s="52"/>
      <c r="C17" s="113"/>
      <c r="D17" s="113"/>
      <c r="E17" s="114"/>
      <c r="F17" s="114"/>
      <c r="G17" s="114"/>
      <c r="H17" s="348"/>
      <c r="I17" s="113"/>
      <c r="J17" s="348"/>
      <c r="K17" s="113"/>
      <c r="L17" s="113"/>
      <c r="M17" s="113"/>
      <c r="N17" s="113"/>
      <c r="O17" s="113"/>
      <c r="P17" s="113"/>
      <c r="Q17" s="113"/>
      <c r="R17" s="116"/>
      <c r="S17" s="117"/>
      <c r="T17" s="113"/>
      <c r="U17" s="113"/>
      <c r="V17" s="113"/>
      <c r="W17" s="113"/>
      <c r="X17" s="113"/>
      <c r="Y17" s="113"/>
      <c r="Z17" s="113"/>
      <c r="AA17" s="117"/>
      <c r="AB17" s="115"/>
      <c r="AC17" s="115"/>
      <c r="AD17" s="115"/>
      <c r="AE17" s="117"/>
      <c r="AF17" s="117"/>
      <c r="AG17" s="115"/>
    </row>
    <row r="18" spans="1:33" ht="18.95" customHeight="1">
      <c r="A18" s="120" t="s">
        <v>271</v>
      </c>
      <c r="B18" s="52"/>
      <c r="C18" s="119"/>
      <c r="D18" s="71">
        <v>590982798</v>
      </c>
      <c r="E18" s="71"/>
      <c r="F18" s="71"/>
      <c r="G18" s="71"/>
      <c r="H18" s="71">
        <v>2156722646</v>
      </c>
      <c r="I18" s="71"/>
      <c r="J18" s="242"/>
      <c r="K18" s="71"/>
      <c r="L18" s="71">
        <v>738677</v>
      </c>
      <c r="M18" s="71"/>
      <c r="N18" s="71"/>
      <c r="O18" s="71"/>
      <c r="P18" s="71">
        <v>59139680</v>
      </c>
      <c r="Q18" s="71"/>
      <c r="R18" s="71">
        <v>10615582725</v>
      </c>
      <c r="S18" s="71"/>
      <c r="T18" s="71">
        <v>2832620</v>
      </c>
      <c r="U18" s="71"/>
      <c r="V18" s="71">
        <v>-38558460</v>
      </c>
      <c r="W18" s="71"/>
      <c r="X18" s="71">
        <v>2031481</v>
      </c>
      <c r="Y18" s="71"/>
      <c r="Z18" s="71">
        <f>SUM(T18:X18)</f>
        <v>-33694359</v>
      </c>
      <c r="AA18" s="71"/>
      <c r="AB18" s="71">
        <v>13389472167</v>
      </c>
      <c r="AC18" s="71"/>
      <c r="AD18" s="71">
        <v>55834860</v>
      </c>
      <c r="AE18" s="71"/>
      <c r="AF18" s="71"/>
      <c r="AG18" s="71">
        <f>SUM(AA18:AD18)</f>
        <v>13445307027</v>
      </c>
    </row>
    <row r="19" spans="1:33" ht="18.95" customHeight="1">
      <c r="A19" s="237"/>
      <c r="B19" s="52"/>
      <c r="C19" s="119"/>
      <c r="D19" s="119"/>
      <c r="E19" s="119"/>
      <c r="H19" s="349"/>
      <c r="I19" s="119"/>
      <c r="J19" s="34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201"/>
      <c r="AC19" s="119"/>
      <c r="AD19" s="201"/>
      <c r="AE19" s="119"/>
      <c r="AF19" s="119"/>
      <c r="AG19" s="119"/>
    </row>
    <row r="20" spans="1:33" ht="18.95" customHeight="1">
      <c r="A20" s="120" t="s">
        <v>241</v>
      </c>
      <c r="B20" s="52"/>
      <c r="C20" s="119"/>
      <c r="D20" s="119"/>
      <c r="E20" s="119"/>
      <c r="H20" s="349"/>
      <c r="I20" s="119"/>
      <c r="J20" s="34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201"/>
      <c r="AC20" s="119"/>
      <c r="AD20" s="201"/>
      <c r="AE20" s="119"/>
      <c r="AF20" s="119"/>
      <c r="AG20" s="119"/>
    </row>
    <row r="21" spans="1:33" ht="18.95" customHeight="1">
      <c r="A21" s="63" t="s">
        <v>294</v>
      </c>
      <c r="B21" s="52"/>
      <c r="C21" s="54"/>
      <c r="D21" s="56"/>
      <c r="E21" s="59"/>
      <c r="F21" s="59"/>
      <c r="G21" s="59"/>
      <c r="H21" s="350"/>
      <c r="I21" s="54"/>
      <c r="J21" s="350"/>
      <c r="K21" s="54"/>
      <c r="L21" s="54"/>
      <c r="M21" s="54"/>
      <c r="N21" s="54"/>
      <c r="O21" s="54"/>
      <c r="P21" s="56"/>
      <c r="Q21" s="56"/>
      <c r="R21" s="56"/>
      <c r="S21" s="55"/>
      <c r="T21" s="56"/>
      <c r="U21" s="54"/>
      <c r="V21" s="56"/>
      <c r="W21" s="54"/>
      <c r="X21" s="56"/>
      <c r="Y21" s="54"/>
      <c r="Z21" s="56"/>
      <c r="AA21" s="55"/>
      <c r="AB21" s="56"/>
      <c r="AC21" s="54"/>
      <c r="AD21" s="56"/>
      <c r="AE21" s="55"/>
      <c r="AF21" s="55"/>
      <c r="AG21" s="56"/>
    </row>
    <row r="22" spans="1:33" ht="18.95" customHeight="1">
      <c r="A22" s="79" t="s">
        <v>202</v>
      </c>
      <c r="B22" s="52"/>
      <c r="C22" s="58">
        <v>18</v>
      </c>
      <c r="D22" s="368">
        <v>61500</v>
      </c>
      <c r="E22" s="364"/>
      <c r="F22" s="364"/>
      <c r="G22" s="364"/>
      <c r="H22" s="368">
        <v>3355440</v>
      </c>
      <c r="I22" s="365"/>
      <c r="J22" s="359"/>
      <c r="K22" s="365"/>
      <c r="L22" s="246">
        <v>-159900</v>
      </c>
      <c r="M22" s="365"/>
      <c r="N22" s="365"/>
      <c r="O22" s="365"/>
      <c r="P22" s="359">
        <v>0</v>
      </c>
      <c r="Q22" s="366"/>
      <c r="R22" s="359">
        <v>0</v>
      </c>
      <c r="S22" s="365"/>
      <c r="T22" s="359">
        <v>0</v>
      </c>
      <c r="U22" s="365"/>
      <c r="V22" s="359">
        <v>0</v>
      </c>
      <c r="W22" s="359"/>
      <c r="X22" s="359">
        <v>0</v>
      </c>
      <c r="Y22" s="359"/>
      <c r="Z22" s="359">
        <f>SUM(T22:X22)</f>
        <v>0</v>
      </c>
      <c r="AA22" s="366"/>
      <c r="AB22" s="246">
        <f>SUM(D22:R22)+Z22</f>
        <v>3257040</v>
      </c>
      <c r="AC22" s="365"/>
      <c r="AD22" s="365">
        <v>0</v>
      </c>
      <c r="AE22" s="365"/>
      <c r="AF22" s="365"/>
      <c r="AG22" s="246">
        <f>SUM(AB22:AD22)</f>
        <v>3257040</v>
      </c>
    </row>
    <row r="23" spans="1:33" ht="18.95" customHeight="1">
      <c r="A23" s="79" t="s">
        <v>203</v>
      </c>
      <c r="B23" s="57"/>
      <c r="C23" s="58"/>
      <c r="D23" s="359">
        <v>0</v>
      </c>
      <c r="E23" s="359"/>
      <c r="F23" s="359"/>
      <c r="G23" s="359"/>
      <c r="H23" s="359">
        <v>780639</v>
      </c>
      <c r="I23" s="365"/>
      <c r="J23" s="359"/>
      <c r="K23" s="365"/>
      <c r="L23" s="246">
        <v>-578777</v>
      </c>
      <c r="M23" s="365"/>
      <c r="N23" s="365"/>
      <c r="O23" s="365"/>
      <c r="P23" s="359">
        <v>0</v>
      </c>
      <c r="Q23" s="366"/>
      <c r="R23" s="359">
        <v>0</v>
      </c>
      <c r="S23" s="365"/>
      <c r="T23" s="359">
        <v>0</v>
      </c>
      <c r="U23" s="365"/>
      <c r="V23" s="359">
        <v>0</v>
      </c>
      <c r="W23" s="359"/>
      <c r="X23" s="359">
        <v>0</v>
      </c>
      <c r="Y23" s="359"/>
      <c r="Z23" s="359">
        <f>SUM(T23:X23)</f>
        <v>0</v>
      </c>
      <c r="AA23" s="366"/>
      <c r="AB23" s="246">
        <f>SUM(D23:R23)+Z23</f>
        <v>201862</v>
      </c>
      <c r="AC23" s="365"/>
      <c r="AD23" s="359">
        <v>0</v>
      </c>
      <c r="AE23" s="367"/>
      <c r="AF23" s="367"/>
      <c r="AG23" s="246">
        <f>SUM(AB23:AD23)</f>
        <v>201862</v>
      </c>
    </row>
    <row r="24" spans="1:33" ht="18.95" customHeight="1">
      <c r="A24" s="79" t="s">
        <v>204</v>
      </c>
      <c r="B24" s="57"/>
      <c r="C24" s="58">
        <v>22</v>
      </c>
      <c r="D24" s="344">
        <v>0</v>
      </c>
      <c r="E24" s="344"/>
      <c r="F24" s="344"/>
      <c r="G24" s="248"/>
      <c r="H24" s="344">
        <v>0</v>
      </c>
      <c r="I24" s="248"/>
      <c r="J24" s="344"/>
      <c r="K24" s="344"/>
      <c r="L24" s="344">
        <v>0</v>
      </c>
      <c r="M24" s="248"/>
      <c r="N24" s="344"/>
      <c r="O24" s="344"/>
      <c r="P24" s="344">
        <v>0</v>
      </c>
      <c r="Q24" s="248"/>
      <c r="R24" s="247">
        <v>-1418506315</v>
      </c>
      <c r="S24" s="246"/>
      <c r="T24" s="394">
        <v>0</v>
      </c>
      <c r="U24" s="246"/>
      <c r="V24" s="344">
        <v>0</v>
      </c>
      <c r="W24" s="246"/>
      <c r="X24" s="344">
        <v>0</v>
      </c>
      <c r="Y24" s="246"/>
      <c r="Z24" s="418">
        <f>SUM(T24:X24)</f>
        <v>0</v>
      </c>
      <c r="AA24" s="246"/>
      <c r="AB24" s="247">
        <f>SUM(D24:R24)+Z24</f>
        <v>-1418506315</v>
      </c>
      <c r="AC24" s="246"/>
      <c r="AD24" s="247">
        <v>-22955193</v>
      </c>
      <c r="AE24" s="246"/>
      <c r="AF24" s="246"/>
      <c r="AG24" s="247">
        <f>SUM(AB24:AD24)</f>
        <v>-1441461508</v>
      </c>
    </row>
    <row r="25" spans="1:33" ht="18.95" customHeight="1">
      <c r="A25" s="63" t="s">
        <v>295</v>
      </c>
      <c r="B25" s="52"/>
      <c r="C25" s="58"/>
      <c r="D25" s="371">
        <f>SUM(D22:D24)</f>
        <v>61500</v>
      </c>
      <c r="E25" s="372"/>
      <c r="F25" s="369"/>
      <c r="G25" s="372"/>
      <c r="H25" s="391">
        <f>SUM(H22:H24)</f>
        <v>4136079</v>
      </c>
      <c r="I25" s="251"/>
      <c r="J25" s="371"/>
      <c r="K25" s="251"/>
      <c r="L25" s="391">
        <f>SUM(L22:L24)</f>
        <v>-738677</v>
      </c>
      <c r="M25" s="251"/>
      <c r="N25" s="251"/>
      <c r="O25" s="251"/>
      <c r="P25" s="392">
        <f>SUM(P22:P24)</f>
        <v>0</v>
      </c>
      <c r="Q25" s="372"/>
      <c r="R25" s="391">
        <f>SUM(R22:R24)</f>
        <v>-1418506315</v>
      </c>
      <c r="S25" s="251"/>
      <c r="T25" s="392">
        <f>SUM(T22:T24)</f>
        <v>0</v>
      </c>
      <c r="U25" s="370"/>
      <c r="V25" s="392">
        <f>SUM(V22:V24)</f>
        <v>0</v>
      </c>
      <c r="W25" s="374"/>
      <c r="X25" s="392">
        <f>SUM(X22:X24)</f>
        <v>0</v>
      </c>
      <c r="Y25" s="370"/>
      <c r="Z25" s="392">
        <f>SUM(Z22:Z24)</f>
        <v>0</v>
      </c>
      <c r="AA25" s="393"/>
      <c r="AB25" s="391">
        <f>SUM(AB22:AB24)</f>
        <v>-1415047413</v>
      </c>
      <c r="AC25" s="393"/>
      <c r="AD25" s="391">
        <f>SUM(AD22:AD24)</f>
        <v>-22955193</v>
      </c>
      <c r="AE25" s="391"/>
      <c r="AF25" s="393"/>
      <c r="AG25" s="391">
        <f>SUM(AG22:AG24)</f>
        <v>-1438002606</v>
      </c>
    </row>
    <row r="26" spans="1:33" ht="18.95" hidden="1" customHeight="1">
      <c r="A26" s="63" t="s">
        <v>161</v>
      </c>
      <c r="B26" s="52"/>
      <c r="C26" s="58"/>
      <c r="D26" s="251"/>
      <c r="E26" s="372"/>
      <c r="F26" s="365"/>
      <c r="G26" s="372"/>
      <c r="H26" s="375"/>
      <c r="I26" s="251"/>
      <c r="J26" s="375"/>
      <c r="K26" s="251"/>
      <c r="L26" s="251"/>
      <c r="M26" s="251"/>
      <c r="N26" s="251"/>
      <c r="O26" s="251"/>
      <c r="P26" s="376"/>
      <c r="Q26" s="372"/>
      <c r="R26" s="251"/>
      <c r="S26" s="251"/>
      <c r="T26" s="376"/>
      <c r="U26" s="370"/>
      <c r="V26" s="376"/>
      <c r="W26" s="374"/>
      <c r="X26" s="376"/>
      <c r="Y26" s="370"/>
      <c r="Z26" s="376"/>
      <c r="AA26" s="251"/>
      <c r="AB26" s="251"/>
      <c r="AC26" s="251"/>
      <c r="AD26" s="251"/>
      <c r="AE26" s="251"/>
      <c r="AF26" s="251"/>
      <c r="AG26" s="251"/>
    </row>
    <row r="27" spans="1:33" ht="18.95" hidden="1" customHeight="1">
      <c r="A27" s="79" t="s">
        <v>197</v>
      </c>
      <c r="B27" s="52"/>
      <c r="C27" s="58"/>
      <c r="D27" s="251"/>
      <c r="E27" s="372"/>
      <c r="F27" s="365"/>
      <c r="G27" s="372"/>
      <c r="H27" s="375"/>
      <c r="I27" s="251"/>
      <c r="J27" s="375"/>
      <c r="K27" s="251"/>
      <c r="L27" s="251"/>
      <c r="M27" s="251"/>
      <c r="N27" s="251"/>
      <c r="O27" s="251"/>
      <c r="P27" s="376"/>
      <c r="Q27" s="372"/>
      <c r="R27" s="251"/>
      <c r="S27" s="251"/>
      <c r="T27" s="376"/>
      <c r="U27" s="370"/>
      <c r="V27" s="376"/>
      <c r="W27" s="374"/>
      <c r="X27" s="376"/>
      <c r="Y27" s="370"/>
      <c r="Z27" s="376"/>
      <c r="AA27" s="251"/>
      <c r="AB27" s="251"/>
      <c r="AC27" s="251"/>
      <c r="AD27" s="251"/>
      <c r="AE27" s="251"/>
      <c r="AF27" s="251"/>
      <c r="AG27" s="251"/>
    </row>
    <row r="28" spans="1:33" ht="18.95" hidden="1" customHeight="1">
      <c r="A28" s="79" t="s">
        <v>218</v>
      </c>
      <c r="B28" s="52"/>
      <c r="C28" s="58"/>
      <c r="D28" s="377"/>
      <c r="E28" s="378"/>
      <c r="F28" s="365"/>
      <c r="G28" s="378"/>
      <c r="H28" s="379"/>
      <c r="I28" s="380"/>
      <c r="J28" s="379"/>
      <c r="K28" s="380"/>
      <c r="L28" s="380"/>
      <c r="M28" s="380"/>
      <c r="N28" s="380"/>
      <c r="O28" s="380"/>
      <c r="P28" s="377"/>
      <c r="Q28" s="378"/>
      <c r="R28" s="377"/>
      <c r="S28" s="380"/>
      <c r="T28" s="377"/>
      <c r="U28" s="370"/>
      <c r="V28" s="377"/>
      <c r="W28" s="381"/>
      <c r="X28" s="377"/>
      <c r="Y28" s="370"/>
      <c r="Z28" s="377"/>
      <c r="AA28" s="380"/>
      <c r="AB28" s="377"/>
      <c r="AC28" s="380"/>
      <c r="AD28" s="377"/>
      <c r="AE28" s="380"/>
      <c r="AF28" s="380"/>
      <c r="AG28" s="377"/>
    </row>
    <row r="29" spans="1:33" ht="18.95" hidden="1" customHeight="1">
      <c r="A29" s="63" t="s">
        <v>162</v>
      </c>
      <c r="B29" s="52"/>
      <c r="C29" s="58"/>
      <c r="D29" s="245"/>
      <c r="E29" s="372"/>
      <c r="F29" s="365"/>
      <c r="G29" s="372"/>
      <c r="H29" s="382"/>
      <c r="I29" s="251"/>
      <c r="J29" s="382"/>
      <c r="K29" s="251"/>
      <c r="L29" s="251"/>
      <c r="M29" s="251"/>
      <c r="N29" s="251"/>
      <c r="O29" s="251"/>
      <c r="P29" s="245"/>
      <c r="Q29" s="372"/>
      <c r="R29" s="245"/>
      <c r="S29" s="251"/>
      <c r="T29" s="245"/>
      <c r="U29" s="370"/>
      <c r="V29" s="245"/>
      <c r="W29" s="374"/>
      <c r="X29" s="245"/>
      <c r="Y29" s="370"/>
      <c r="Z29" s="245"/>
      <c r="AA29" s="251"/>
      <c r="AB29" s="245"/>
      <c r="AC29" s="251"/>
      <c r="AD29" s="245"/>
      <c r="AE29" s="251"/>
      <c r="AF29" s="251"/>
      <c r="AG29" s="245"/>
    </row>
    <row r="30" spans="1:33" ht="18.95" hidden="1" customHeight="1">
      <c r="A30" s="52"/>
      <c r="B30" s="52"/>
      <c r="C30" s="58"/>
      <c r="D30" s="380"/>
      <c r="E30" s="251"/>
      <c r="F30" s="365"/>
      <c r="G30" s="251"/>
      <c r="H30" s="325"/>
      <c r="I30" s="251"/>
      <c r="J30" s="325"/>
      <c r="K30" s="251"/>
      <c r="L30" s="251"/>
      <c r="M30" s="251"/>
      <c r="N30" s="251"/>
      <c r="O30" s="251"/>
      <c r="P30" s="380"/>
      <c r="Q30" s="251"/>
      <c r="R30" s="380"/>
      <c r="S30" s="251"/>
      <c r="T30" s="380"/>
      <c r="U30" s="370"/>
      <c r="V30" s="380"/>
      <c r="W30" s="374"/>
      <c r="X30" s="380"/>
      <c r="Y30" s="370"/>
      <c r="Z30" s="380"/>
      <c r="AA30" s="251"/>
      <c r="AB30" s="380"/>
      <c r="AC30" s="251"/>
      <c r="AD30" s="251"/>
      <c r="AE30" s="251"/>
      <c r="AF30" s="251"/>
      <c r="AG30" s="251"/>
    </row>
    <row r="31" spans="1:33" ht="18.95" customHeight="1">
      <c r="A31" s="52" t="s">
        <v>255</v>
      </c>
      <c r="B31" s="52"/>
      <c r="C31" s="58"/>
      <c r="D31" s="371">
        <f>SUM(D25)</f>
        <v>61500</v>
      </c>
      <c r="E31" s="372"/>
      <c r="F31" s="369"/>
      <c r="G31" s="372"/>
      <c r="H31" s="391">
        <f>SUM(H25)</f>
        <v>4136079</v>
      </c>
      <c r="I31" s="251"/>
      <c r="J31" s="371"/>
      <c r="K31" s="251"/>
      <c r="L31" s="391">
        <f>SUM(L25)</f>
        <v>-738677</v>
      </c>
      <c r="M31" s="251"/>
      <c r="N31" s="251"/>
      <c r="O31" s="251"/>
      <c r="P31" s="392">
        <f>SUM(P25)</f>
        <v>0</v>
      </c>
      <c r="Q31" s="372"/>
      <c r="R31" s="391">
        <f>SUM(R25)</f>
        <v>-1418506315</v>
      </c>
      <c r="S31" s="251"/>
      <c r="T31" s="392">
        <f>SUM(T25)</f>
        <v>0</v>
      </c>
      <c r="U31" s="370"/>
      <c r="V31" s="392">
        <f>SUM(V25)</f>
        <v>0</v>
      </c>
      <c r="W31" s="374"/>
      <c r="X31" s="392">
        <f>SUM(X25)</f>
        <v>0</v>
      </c>
      <c r="Y31" s="370"/>
      <c r="Z31" s="392">
        <f>SUM(Z25)</f>
        <v>0</v>
      </c>
      <c r="AA31" s="393"/>
      <c r="AB31" s="391">
        <f>SUM(AB25)</f>
        <v>-1415047413</v>
      </c>
      <c r="AC31" s="393"/>
      <c r="AD31" s="391">
        <f>SUM(AD25)</f>
        <v>-22955193</v>
      </c>
      <c r="AE31" s="393"/>
      <c r="AF31" s="393"/>
      <c r="AG31" s="391">
        <f>SUM(AG25)</f>
        <v>-1438002606</v>
      </c>
    </row>
    <row r="32" spans="1:33" ht="18.95" customHeight="1">
      <c r="A32" s="52"/>
      <c r="B32" s="52"/>
      <c r="C32" s="58"/>
      <c r="D32" s="251"/>
      <c r="E32" s="372"/>
      <c r="F32" s="365"/>
      <c r="G32" s="372"/>
      <c r="H32" s="375"/>
      <c r="I32" s="251"/>
      <c r="J32" s="375"/>
      <c r="K32" s="251"/>
      <c r="L32" s="251"/>
      <c r="M32" s="251"/>
      <c r="N32" s="251"/>
      <c r="O32" s="251"/>
      <c r="P32" s="251"/>
      <c r="Q32" s="383"/>
      <c r="R32" s="251"/>
      <c r="S32" s="345"/>
      <c r="T32" s="251"/>
      <c r="U32" s="367"/>
      <c r="V32" s="251"/>
      <c r="W32" s="374"/>
      <c r="X32" s="251"/>
      <c r="Y32" s="370"/>
      <c r="Z32" s="251"/>
      <c r="AA32" s="345"/>
      <c r="AB32" s="251"/>
      <c r="AC32" s="345"/>
      <c r="AD32" s="251"/>
      <c r="AE32" s="345"/>
      <c r="AF32" s="345"/>
      <c r="AG32" s="251"/>
    </row>
    <row r="33" spans="1:37" ht="18.95" customHeight="1">
      <c r="A33" s="52" t="s">
        <v>132</v>
      </c>
      <c r="B33" s="52"/>
      <c r="C33" s="58"/>
      <c r="D33" s="384"/>
      <c r="E33" s="384"/>
      <c r="F33" s="384"/>
      <c r="G33" s="384"/>
      <c r="H33" s="385"/>
      <c r="I33" s="386"/>
      <c r="J33" s="385"/>
      <c r="K33" s="386"/>
      <c r="L33" s="386"/>
      <c r="M33" s="386"/>
      <c r="N33" s="386"/>
      <c r="O33" s="386"/>
      <c r="P33" s="384"/>
      <c r="Q33" s="384"/>
      <c r="R33" s="384"/>
      <c r="S33" s="387"/>
      <c r="T33" s="386"/>
      <c r="U33" s="386"/>
      <c r="V33" s="384"/>
      <c r="W33" s="386"/>
      <c r="X33" s="384"/>
      <c r="Y33" s="386"/>
      <c r="Z33" s="384"/>
      <c r="AA33" s="387"/>
      <c r="AB33" s="384"/>
      <c r="AC33" s="386"/>
      <c r="AD33" s="384"/>
      <c r="AE33" s="387"/>
      <c r="AF33" s="387"/>
      <c r="AG33" s="384"/>
    </row>
    <row r="34" spans="1:37" ht="18.95" customHeight="1">
      <c r="A34" s="79" t="s">
        <v>82</v>
      </c>
      <c r="B34" s="52"/>
      <c r="C34" s="58"/>
      <c r="D34" s="368">
        <v>0</v>
      </c>
      <c r="E34" s="368"/>
      <c r="F34" s="368"/>
      <c r="G34" s="368"/>
      <c r="H34" s="368">
        <v>0</v>
      </c>
      <c r="I34" s="368"/>
      <c r="J34" s="368"/>
      <c r="K34" s="368"/>
      <c r="L34" s="368">
        <v>0</v>
      </c>
      <c r="M34" s="368"/>
      <c r="N34" s="368"/>
      <c r="O34" s="368"/>
      <c r="P34" s="368">
        <v>0</v>
      </c>
      <c r="Q34" s="364"/>
      <c r="R34" s="368">
        <f>'PL-8-9'!F61</f>
        <v>1719581960</v>
      </c>
      <c r="S34" s="370"/>
      <c r="T34" s="368">
        <v>0</v>
      </c>
      <c r="U34" s="368"/>
      <c r="V34" s="368">
        <v>0</v>
      </c>
      <c r="W34" s="368"/>
      <c r="X34" s="368">
        <v>0</v>
      </c>
      <c r="Y34" s="368"/>
      <c r="Z34" s="359">
        <f>SUM(T34:X34)</f>
        <v>0</v>
      </c>
      <c r="AA34" s="365"/>
      <c r="AB34" s="451">
        <f>SUM(D34:R34)+Z34</f>
        <v>1719581960</v>
      </c>
      <c r="AC34" s="370"/>
      <c r="AD34" s="364">
        <v>27891245</v>
      </c>
      <c r="AE34" s="370"/>
      <c r="AF34" s="370"/>
      <c r="AG34" s="246">
        <f>SUM(AB34:AD34)</f>
        <v>1747473205</v>
      </c>
    </row>
    <row r="35" spans="1:37" ht="18.95" customHeight="1">
      <c r="A35" s="78" t="s">
        <v>83</v>
      </c>
      <c r="B35" s="52"/>
      <c r="C35" s="58"/>
      <c r="D35" s="388">
        <v>0</v>
      </c>
      <c r="E35" s="368"/>
      <c r="F35" s="368"/>
      <c r="G35" s="368"/>
      <c r="H35" s="388">
        <v>0</v>
      </c>
      <c r="I35" s="368"/>
      <c r="J35" s="388"/>
      <c r="K35" s="368"/>
      <c r="L35" s="388">
        <v>0</v>
      </c>
      <c r="M35" s="368"/>
      <c r="N35" s="368"/>
      <c r="O35" s="368"/>
      <c r="P35" s="388">
        <v>0</v>
      </c>
      <c r="Q35" s="365"/>
      <c r="R35" s="369">
        <f>'PL-8-9'!F46</f>
        <v>0</v>
      </c>
      <c r="S35" s="370"/>
      <c r="T35" s="247">
        <f>'PL-8-9'!F37</f>
        <v>-5494915</v>
      </c>
      <c r="U35" s="365"/>
      <c r="V35" s="388">
        <v>0</v>
      </c>
      <c r="W35" s="368"/>
      <c r="X35" s="388">
        <v>0</v>
      </c>
      <c r="Y35" s="365"/>
      <c r="Z35" s="247">
        <f>SUM(T35:X35)</f>
        <v>-5494915</v>
      </c>
      <c r="AA35" s="365"/>
      <c r="AB35" s="452">
        <f>SUM(D35:R35)+Z35</f>
        <v>-5494915</v>
      </c>
      <c r="AC35" s="370"/>
      <c r="AD35" s="388">
        <v>0</v>
      </c>
      <c r="AE35" s="370"/>
      <c r="AF35" s="370"/>
      <c r="AG35" s="247">
        <f>SUM(AB35:AD35)</f>
        <v>-5494915</v>
      </c>
    </row>
    <row r="36" spans="1:37" ht="18.95" customHeight="1">
      <c r="A36" s="52" t="s">
        <v>115</v>
      </c>
      <c r="B36" s="52"/>
      <c r="C36" s="202"/>
      <c r="D36" s="373">
        <f>SUM(D34:D35)</f>
        <v>0</v>
      </c>
      <c r="E36" s="373"/>
      <c r="F36" s="373"/>
      <c r="G36" s="389"/>
      <c r="H36" s="373">
        <f>SUM(H34:H35)</f>
        <v>0</v>
      </c>
      <c r="I36" s="389"/>
      <c r="J36" s="373"/>
      <c r="K36" s="373"/>
      <c r="L36" s="373">
        <f>SUM(L34:L35)</f>
        <v>0</v>
      </c>
      <c r="M36" s="389"/>
      <c r="N36" s="373"/>
      <c r="O36" s="373"/>
      <c r="P36" s="373">
        <f>SUM(P34:P35)</f>
        <v>0</v>
      </c>
      <c r="Q36" s="389"/>
      <c r="R36" s="373">
        <f>SUM(R34:R35)</f>
        <v>1719581960</v>
      </c>
      <c r="S36" s="389"/>
      <c r="T36" s="391">
        <f>SUM(T34:T35)</f>
        <v>-5494915</v>
      </c>
      <c r="U36" s="389"/>
      <c r="V36" s="373">
        <f>SUM(V34:V35)</f>
        <v>0</v>
      </c>
      <c r="W36" s="389"/>
      <c r="X36" s="373">
        <f>SUM(X34:X35)</f>
        <v>0</v>
      </c>
      <c r="Y36" s="389"/>
      <c r="Z36" s="391">
        <f>SUM(Z34:Z35)</f>
        <v>-5494915</v>
      </c>
      <c r="AA36" s="389"/>
      <c r="AB36" s="453">
        <f>SUM(AB34:AB35)</f>
        <v>1714087045</v>
      </c>
      <c r="AC36" s="389"/>
      <c r="AD36" s="373">
        <f>SUM(AD34:AD35)</f>
        <v>27891245</v>
      </c>
      <c r="AE36" s="389"/>
      <c r="AF36" s="389"/>
      <c r="AG36" s="373">
        <f>SUM(AG34:AG35)</f>
        <v>1741978290</v>
      </c>
    </row>
    <row r="37" spans="1:37" ht="18.95" hidden="1" customHeight="1">
      <c r="A37" s="52"/>
      <c r="B37" s="52"/>
      <c r="C37" s="58"/>
      <c r="D37" s="251"/>
      <c r="E37" s="372"/>
      <c r="F37" s="365"/>
      <c r="G37" s="372"/>
      <c r="H37" s="375"/>
      <c r="I37" s="251"/>
      <c r="J37" s="375"/>
      <c r="K37" s="251"/>
      <c r="L37" s="251"/>
      <c r="M37" s="251"/>
      <c r="N37" s="251"/>
      <c r="O37" s="251"/>
      <c r="P37" s="251"/>
      <c r="Q37" s="345"/>
      <c r="R37" s="251"/>
      <c r="S37" s="345"/>
      <c r="T37" s="251"/>
      <c r="U37" s="367"/>
      <c r="V37" s="251"/>
      <c r="W37" s="374"/>
      <c r="X37" s="251"/>
      <c r="Y37" s="370"/>
      <c r="Z37" s="251"/>
      <c r="AA37" s="345"/>
      <c r="AB37" s="375"/>
      <c r="AC37" s="345"/>
      <c r="AD37" s="251"/>
      <c r="AE37" s="345"/>
      <c r="AF37" s="345"/>
      <c r="AG37" s="251"/>
    </row>
    <row r="38" spans="1:37" ht="18.95" hidden="1" customHeight="1">
      <c r="A38" s="78" t="s">
        <v>222</v>
      </c>
      <c r="B38" s="52"/>
      <c r="C38" s="58"/>
      <c r="D38" s="388">
        <v>0</v>
      </c>
      <c r="E38" s="368"/>
      <c r="F38" s="368"/>
      <c r="G38" s="368"/>
      <c r="H38" s="388">
        <v>0</v>
      </c>
      <c r="I38" s="368"/>
      <c r="J38" s="388"/>
      <c r="K38" s="368"/>
      <c r="L38" s="388">
        <v>0</v>
      </c>
      <c r="M38" s="368"/>
      <c r="N38" s="368"/>
      <c r="O38" s="368"/>
      <c r="P38" s="369">
        <v>0</v>
      </c>
      <c r="Q38" s="365"/>
      <c r="R38" s="369">
        <v>0</v>
      </c>
      <c r="S38" s="370"/>
      <c r="T38" s="390">
        <v>0</v>
      </c>
      <c r="U38" s="365"/>
      <c r="V38" s="388">
        <v>0</v>
      </c>
      <c r="W38" s="368"/>
      <c r="X38" s="388">
        <v>0</v>
      </c>
      <c r="Y38" s="365"/>
      <c r="Z38" s="369">
        <f>SUM(T38:X38)</f>
        <v>0</v>
      </c>
      <c r="AA38" s="365"/>
      <c r="AB38" s="388">
        <f>SUM(D38:R38,Z38)</f>
        <v>0</v>
      </c>
      <c r="AC38" s="370"/>
      <c r="AD38" s="388">
        <v>0</v>
      </c>
      <c r="AE38" s="370"/>
      <c r="AF38" s="370"/>
      <c r="AG38" s="369">
        <f>SUM(AB38:AD38)</f>
        <v>0</v>
      </c>
      <c r="AK38" s="153"/>
    </row>
    <row r="39" spans="1:37" ht="18.95" customHeight="1" thickBot="1">
      <c r="A39" s="52" t="s">
        <v>272</v>
      </c>
      <c r="B39" s="52"/>
      <c r="C39" s="63"/>
      <c r="D39" s="68">
        <f>D18+D31+D36</f>
        <v>591044298</v>
      </c>
      <c r="E39" s="71"/>
      <c r="F39" s="68"/>
      <c r="G39" s="71"/>
      <c r="H39" s="68">
        <f>H18+H31+H36</f>
        <v>2160858725</v>
      </c>
      <c r="I39" s="71"/>
      <c r="J39" s="353"/>
      <c r="K39" s="71"/>
      <c r="L39" s="436">
        <f>L18+L31+L36</f>
        <v>0</v>
      </c>
      <c r="M39" s="71"/>
      <c r="N39" s="71"/>
      <c r="O39" s="71"/>
      <c r="P39" s="68">
        <f>P18+P31+P36</f>
        <v>59139680</v>
      </c>
      <c r="Q39" s="71"/>
      <c r="R39" s="68">
        <f>R18+R31+R36</f>
        <v>10916658370</v>
      </c>
      <c r="S39" s="71"/>
      <c r="T39" s="68">
        <f>T18+T31+T36</f>
        <v>-2662295</v>
      </c>
      <c r="U39" s="71"/>
      <c r="V39" s="68">
        <f>V18+V31+V36</f>
        <v>-38558460</v>
      </c>
      <c r="W39" s="71"/>
      <c r="X39" s="68">
        <f>X18+X31+X36</f>
        <v>2031481</v>
      </c>
      <c r="Y39" s="71"/>
      <c r="Z39" s="141">
        <f>Z18+Z31+Z36</f>
        <v>-39189274</v>
      </c>
      <c r="AA39" s="71"/>
      <c r="AB39" s="454">
        <f>AB18+AB31+AB36</f>
        <v>13688511799</v>
      </c>
      <c r="AC39" s="71"/>
      <c r="AD39" s="68">
        <f>AD18+AD31+AD36</f>
        <v>60770912</v>
      </c>
      <c r="AE39" s="71"/>
      <c r="AF39" s="71"/>
      <c r="AG39" s="68">
        <f>AG18+AG31+AG36</f>
        <v>13749282711</v>
      </c>
    </row>
    <row r="40" spans="1:37" ht="18.95" customHeight="1" thickTop="1"/>
    <row r="43" spans="1:37" ht="18.95" customHeight="1">
      <c r="A43" s="72" t="s">
        <v>13</v>
      </c>
      <c r="B43" s="39"/>
      <c r="C43" s="61"/>
      <c r="D43" s="354"/>
      <c r="E43" s="354"/>
      <c r="F43" s="354"/>
      <c r="G43" s="354"/>
      <c r="H43" s="354"/>
      <c r="I43" s="355"/>
      <c r="J43" s="354"/>
      <c r="K43" s="355"/>
      <c r="L43" s="354"/>
      <c r="M43" s="355"/>
      <c r="N43" s="354"/>
      <c r="O43" s="355"/>
      <c r="P43" s="354"/>
      <c r="Q43" s="355"/>
      <c r="R43" s="354"/>
      <c r="S43" s="355"/>
      <c r="T43" s="354"/>
      <c r="U43" s="355"/>
      <c r="V43" s="354"/>
      <c r="W43" s="355"/>
      <c r="X43" s="354"/>
      <c r="Y43" s="355"/>
      <c r="Z43" s="354"/>
      <c r="AA43" s="152"/>
      <c r="AB43" s="40"/>
      <c r="AC43" s="152"/>
      <c r="AD43" s="40"/>
    </row>
    <row r="44" spans="1:37" ht="18.95" customHeight="1">
      <c r="A44" s="94" t="s">
        <v>187</v>
      </c>
      <c r="B44" s="39"/>
      <c r="C44" s="61"/>
      <c r="D44" s="354"/>
      <c r="E44" s="354"/>
      <c r="F44" s="354"/>
      <c r="G44" s="354"/>
      <c r="H44" s="354"/>
      <c r="I44" s="355"/>
      <c r="J44" s="354"/>
      <c r="K44" s="355"/>
      <c r="L44" s="354"/>
      <c r="M44" s="355"/>
      <c r="N44" s="354"/>
      <c r="O44" s="355"/>
      <c r="P44" s="354"/>
      <c r="Q44" s="355"/>
      <c r="R44" s="354"/>
      <c r="S44" s="355"/>
      <c r="T44" s="354"/>
      <c r="U44" s="355"/>
      <c r="V44" s="354"/>
      <c r="W44" s="355"/>
      <c r="X44" s="354"/>
      <c r="Y44" s="355"/>
      <c r="Z44" s="354"/>
      <c r="AA44" s="152"/>
      <c r="AB44" s="40"/>
      <c r="AC44" s="152"/>
      <c r="AD44" s="40"/>
    </row>
    <row r="45" spans="1:37" ht="18.95" customHeight="1">
      <c r="A45" s="94"/>
      <c r="B45" s="39"/>
      <c r="C45" s="61"/>
      <c r="D45" s="354"/>
      <c r="E45" s="354"/>
      <c r="F45" s="354"/>
      <c r="G45" s="354"/>
      <c r="H45" s="354"/>
      <c r="I45" s="355"/>
      <c r="J45" s="354"/>
      <c r="K45" s="355"/>
      <c r="L45" s="354"/>
      <c r="M45" s="355"/>
      <c r="N45" s="354"/>
      <c r="O45" s="355"/>
      <c r="P45" s="354"/>
      <c r="Q45" s="355"/>
      <c r="R45" s="354"/>
      <c r="S45" s="355"/>
      <c r="T45" s="354"/>
      <c r="U45" s="355"/>
      <c r="V45" s="354"/>
      <c r="W45" s="355"/>
      <c r="X45" s="354"/>
      <c r="Y45" s="355"/>
      <c r="Z45" s="354"/>
      <c r="AA45" s="152"/>
      <c r="AB45" s="40"/>
      <c r="AC45" s="152"/>
      <c r="AD45" s="40"/>
    </row>
    <row r="46" spans="1:37" ht="18.95" customHeight="1">
      <c r="A46" s="41"/>
      <c r="B46" s="41"/>
      <c r="C46" s="62"/>
      <c r="D46" s="513" t="s">
        <v>43</v>
      </c>
      <c r="E46" s="513"/>
      <c r="F46" s="513"/>
      <c r="G46" s="513"/>
      <c r="H46" s="513"/>
      <c r="I46" s="513"/>
      <c r="J46" s="513"/>
      <c r="K46" s="513"/>
      <c r="L46" s="513"/>
      <c r="M46" s="513"/>
      <c r="N46" s="513"/>
      <c r="O46" s="513"/>
      <c r="P46" s="513"/>
      <c r="Q46" s="513"/>
      <c r="R46" s="513"/>
      <c r="S46" s="513"/>
      <c r="T46" s="513"/>
      <c r="U46" s="513"/>
      <c r="V46" s="513"/>
      <c r="W46" s="513"/>
      <c r="X46" s="513"/>
      <c r="Y46" s="513"/>
      <c r="Z46" s="513"/>
      <c r="AA46" s="513"/>
      <c r="AB46" s="513"/>
      <c r="AC46" s="513"/>
      <c r="AD46" s="513"/>
      <c r="AE46" s="513"/>
      <c r="AF46" s="513"/>
      <c r="AG46" s="513"/>
    </row>
    <row r="47" spans="1:37" ht="18.95" customHeight="1">
      <c r="A47" s="41"/>
      <c r="B47" s="41"/>
      <c r="C47" s="65"/>
      <c r="D47" s="44"/>
      <c r="E47" s="44"/>
      <c r="F47" s="44"/>
      <c r="G47" s="44"/>
      <c r="H47" s="44"/>
      <c r="I47" s="44"/>
      <c r="J47" s="47"/>
      <c r="K47" s="44"/>
      <c r="L47" s="44"/>
      <c r="M47" s="44"/>
      <c r="N47" s="44"/>
      <c r="O47" s="44"/>
      <c r="P47" s="44"/>
      <c r="Q47" s="44"/>
      <c r="R47" s="44"/>
      <c r="S47" s="44"/>
      <c r="T47" s="514" t="s">
        <v>73</v>
      </c>
      <c r="U47" s="515"/>
      <c r="V47" s="515"/>
      <c r="W47" s="515"/>
      <c r="X47" s="515"/>
      <c r="Y47" s="515"/>
      <c r="Z47" s="515"/>
      <c r="AA47" s="44"/>
      <c r="AB47" s="43"/>
      <c r="AC47" s="405"/>
      <c r="AD47" s="45"/>
      <c r="AE47" s="405"/>
      <c r="AF47" s="405"/>
      <c r="AG47" s="45"/>
    </row>
    <row r="48" spans="1:37" ht="18.95" customHeight="1">
      <c r="A48" s="41"/>
      <c r="B48" s="41"/>
      <c r="C48" s="65"/>
      <c r="D48" s="44"/>
      <c r="E48" s="44"/>
      <c r="F48" s="44"/>
      <c r="G48" s="44"/>
      <c r="H48" s="44"/>
      <c r="I48" s="44"/>
      <c r="J48" s="47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 t="s">
        <v>32</v>
      </c>
      <c r="W48" s="44"/>
      <c r="X48" s="44"/>
      <c r="Y48" s="44"/>
      <c r="Z48" s="44"/>
      <c r="AA48" s="44"/>
      <c r="AB48" s="43"/>
      <c r="AC48" s="405"/>
      <c r="AD48" s="45"/>
      <c r="AE48" s="405"/>
      <c r="AF48" s="405"/>
      <c r="AG48" s="45"/>
    </row>
    <row r="49" spans="1:33" ht="18.95" customHeight="1">
      <c r="A49" s="41"/>
      <c r="B49" s="41"/>
      <c r="C49" s="65"/>
      <c r="D49" s="43"/>
      <c r="E49" s="44"/>
      <c r="F49" s="44"/>
      <c r="G49" s="44"/>
      <c r="H49" s="44"/>
      <c r="I49" s="44"/>
      <c r="J49" s="347"/>
      <c r="K49" s="44"/>
      <c r="L49" s="44"/>
      <c r="M49" s="44"/>
      <c r="N49" s="44"/>
      <c r="O49" s="44"/>
      <c r="P49" s="44"/>
      <c r="Q49" s="44"/>
      <c r="R49" s="44"/>
      <c r="S49" s="44"/>
      <c r="T49" s="43"/>
      <c r="U49" s="44"/>
      <c r="V49" s="44" t="s">
        <v>33</v>
      </c>
      <c r="W49" s="44"/>
      <c r="X49" s="44"/>
      <c r="Y49" s="44"/>
      <c r="Z49" s="44"/>
      <c r="AA49" s="44"/>
      <c r="AB49" s="43"/>
      <c r="AC49" s="405"/>
      <c r="AD49" s="45"/>
      <c r="AE49" s="405"/>
      <c r="AF49" s="405"/>
      <c r="AG49" s="45"/>
    </row>
    <row r="50" spans="1:33" ht="18.95" customHeight="1">
      <c r="A50" s="41"/>
      <c r="B50" s="41"/>
      <c r="C50" s="65"/>
      <c r="D50" s="44"/>
      <c r="E50" s="44"/>
      <c r="F50" s="44"/>
      <c r="G50" s="44"/>
      <c r="H50" s="44"/>
      <c r="I50" s="42"/>
      <c r="J50" s="347"/>
      <c r="K50" s="44"/>
      <c r="L50" s="44"/>
      <c r="M50" s="44"/>
      <c r="N50" s="44"/>
      <c r="O50" s="44"/>
      <c r="P50" s="44"/>
      <c r="Q50" s="44"/>
      <c r="R50" s="44"/>
      <c r="S50" s="44"/>
      <c r="T50" s="43"/>
      <c r="U50" s="44"/>
      <c r="V50" s="44" t="s">
        <v>44</v>
      </c>
      <c r="W50" s="44"/>
      <c r="X50" s="44"/>
      <c r="Y50" s="44"/>
      <c r="Z50" s="44"/>
      <c r="AA50" s="44"/>
      <c r="AB50" s="47"/>
      <c r="AC50" s="405"/>
      <c r="AD50" s="45"/>
      <c r="AE50" s="405"/>
      <c r="AF50" s="405"/>
      <c r="AG50" s="45"/>
    </row>
    <row r="51" spans="1:33" ht="18.95" customHeight="1">
      <c r="A51" s="41"/>
      <c r="B51" s="41"/>
      <c r="C51" s="65"/>
      <c r="D51" s="44"/>
      <c r="E51" s="44"/>
      <c r="F51" s="44"/>
      <c r="G51" s="44"/>
      <c r="H51" s="44"/>
      <c r="I51" s="42"/>
      <c r="J51" s="347"/>
      <c r="K51" s="44"/>
      <c r="L51" s="44"/>
      <c r="M51" s="44"/>
      <c r="N51" s="44"/>
      <c r="O51" s="44"/>
      <c r="P51" s="44"/>
      <c r="Q51" s="44"/>
      <c r="R51" s="44"/>
      <c r="S51" s="44"/>
      <c r="T51" s="43"/>
      <c r="U51" s="44"/>
      <c r="V51" s="44" t="s">
        <v>45</v>
      </c>
      <c r="W51" s="44"/>
      <c r="X51" s="44"/>
      <c r="Y51" s="44"/>
      <c r="Z51" s="44"/>
      <c r="AA51" s="44"/>
      <c r="AB51" s="47"/>
      <c r="AC51" s="405"/>
      <c r="AD51" s="45"/>
      <c r="AE51" s="405"/>
      <c r="AF51" s="405"/>
      <c r="AG51" s="45"/>
    </row>
    <row r="52" spans="1:33" ht="18.95" customHeight="1">
      <c r="A52" s="41"/>
      <c r="B52" s="41"/>
      <c r="C52" s="65"/>
      <c r="D52" s="44"/>
      <c r="E52" s="44"/>
      <c r="F52" s="44"/>
      <c r="G52" s="44"/>
      <c r="H52" s="44"/>
      <c r="I52" s="42"/>
      <c r="J52" s="347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 t="s">
        <v>46</v>
      </c>
      <c r="W52" s="44"/>
      <c r="X52" s="44"/>
      <c r="Y52" s="44"/>
      <c r="Z52" s="44"/>
      <c r="AA52" s="44"/>
      <c r="AB52" s="47"/>
      <c r="AC52" s="405"/>
      <c r="AD52" s="45"/>
      <c r="AE52" s="405"/>
      <c r="AF52" s="405"/>
      <c r="AG52" s="45"/>
    </row>
    <row r="53" spans="1:33" ht="18.95" customHeight="1">
      <c r="A53" s="41"/>
      <c r="B53" s="41"/>
      <c r="C53" s="65"/>
      <c r="D53" s="44"/>
      <c r="E53" s="44"/>
      <c r="F53" s="44"/>
      <c r="G53" s="44"/>
      <c r="H53" s="44"/>
      <c r="I53" s="42"/>
      <c r="J53" s="347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 t="s">
        <v>47</v>
      </c>
      <c r="W53" s="44"/>
      <c r="X53" s="44"/>
      <c r="Y53" s="44"/>
      <c r="Z53" s="44"/>
      <c r="AA53" s="44"/>
      <c r="AB53" s="42"/>
      <c r="AC53" s="405"/>
      <c r="AD53" s="45"/>
      <c r="AE53" s="405"/>
      <c r="AF53" s="405"/>
      <c r="AG53" s="45"/>
    </row>
    <row r="54" spans="1:33" ht="18.95" customHeight="1">
      <c r="A54" s="41"/>
      <c r="B54" s="41"/>
      <c r="C54" s="65"/>
      <c r="D54" s="43"/>
      <c r="E54" s="43"/>
      <c r="F54" s="43"/>
      <c r="G54" s="43"/>
      <c r="H54" s="43"/>
      <c r="I54" s="42"/>
      <c r="J54" s="82"/>
      <c r="K54" s="43"/>
      <c r="L54" s="43"/>
      <c r="M54" s="43"/>
      <c r="N54" s="43"/>
      <c r="O54" s="43"/>
      <c r="P54" s="516" t="s">
        <v>3</v>
      </c>
      <c r="Q54" s="516"/>
      <c r="R54" s="516"/>
      <c r="S54" s="405"/>
      <c r="T54" s="44"/>
      <c r="U54" s="405"/>
      <c r="V54" s="44" t="s">
        <v>48</v>
      </c>
      <c r="W54" s="44"/>
      <c r="X54" s="44" t="s">
        <v>145</v>
      </c>
      <c r="Y54" s="405"/>
      <c r="Z54" s="405"/>
      <c r="AA54" s="405"/>
      <c r="AB54" s="93" t="s">
        <v>68</v>
      </c>
      <c r="AC54" s="43"/>
      <c r="AD54" s="47"/>
      <c r="AE54" s="405"/>
      <c r="AF54" s="405"/>
      <c r="AG54" s="41"/>
    </row>
    <row r="55" spans="1:33" ht="18.95" customHeight="1">
      <c r="A55" s="46"/>
      <c r="B55" s="46"/>
      <c r="C55" s="66"/>
      <c r="D55" s="95"/>
      <c r="E55" s="405"/>
      <c r="F55" s="405"/>
      <c r="G55" s="405"/>
      <c r="H55" s="95" t="s">
        <v>103</v>
      </c>
      <c r="I55" s="405"/>
      <c r="J55" s="405"/>
      <c r="K55" s="405"/>
      <c r="L55" s="82"/>
      <c r="M55" s="44"/>
      <c r="N55" s="44"/>
      <c r="O55" s="44"/>
      <c r="P55" s="360"/>
      <c r="Q55" s="360"/>
      <c r="R55" s="405"/>
      <c r="S55" s="405"/>
      <c r="T55" s="95" t="s">
        <v>7</v>
      </c>
      <c r="U55" s="44"/>
      <c r="V55" s="44" t="s">
        <v>50</v>
      </c>
      <c r="W55" s="44"/>
      <c r="X55" s="44" t="s">
        <v>146</v>
      </c>
      <c r="Y55" s="405"/>
      <c r="Z55" s="405" t="s">
        <v>49</v>
      </c>
      <c r="AA55" s="405"/>
      <c r="AB55" s="48" t="s">
        <v>52</v>
      </c>
      <c r="AC55" s="405"/>
      <c r="AD55" s="47"/>
      <c r="AE55" s="44"/>
      <c r="AF55" s="44"/>
      <c r="AG55" s="45"/>
    </row>
    <row r="56" spans="1:33" ht="18.95" customHeight="1">
      <c r="A56" s="46"/>
      <c r="B56" s="46"/>
      <c r="C56" s="66"/>
      <c r="D56" s="44"/>
      <c r="E56" s="405"/>
      <c r="F56" s="405"/>
      <c r="G56" s="405"/>
      <c r="H56" s="44" t="s">
        <v>35</v>
      </c>
      <c r="I56" s="405"/>
      <c r="J56" s="405"/>
      <c r="K56" s="405"/>
      <c r="L56" s="93" t="s">
        <v>108</v>
      </c>
      <c r="M56" s="48"/>
      <c r="N56" s="48"/>
      <c r="O56" s="48"/>
      <c r="P56" s="93" t="s">
        <v>97</v>
      </c>
      <c r="Q56" s="48"/>
      <c r="R56" s="44"/>
      <c r="S56" s="405"/>
      <c r="T56" s="93" t="s">
        <v>173</v>
      </c>
      <c r="U56" s="44"/>
      <c r="V56" s="405" t="s">
        <v>53</v>
      </c>
      <c r="W56" s="405"/>
      <c r="X56" s="405" t="s">
        <v>147</v>
      </c>
      <c r="Y56" s="405"/>
      <c r="Z56" s="44" t="s">
        <v>51</v>
      </c>
      <c r="AA56" s="405"/>
      <c r="AB56" s="93" t="s">
        <v>105</v>
      </c>
      <c r="AC56" s="405"/>
      <c r="AD56" s="96" t="s">
        <v>106</v>
      </c>
      <c r="AE56" s="44"/>
      <c r="AF56" s="44"/>
      <c r="AG56" s="45" t="s">
        <v>6</v>
      </c>
    </row>
    <row r="57" spans="1:33" ht="18.95" customHeight="1">
      <c r="A57" s="46"/>
      <c r="B57" s="46"/>
      <c r="C57" s="419" t="s">
        <v>0</v>
      </c>
      <c r="D57" s="93"/>
      <c r="E57" s="49"/>
      <c r="F57" s="49" t="s">
        <v>30</v>
      </c>
      <c r="G57" s="49"/>
      <c r="H57" s="93" t="s">
        <v>104</v>
      </c>
      <c r="I57" s="49"/>
      <c r="J57" s="49" t="s">
        <v>30</v>
      </c>
      <c r="K57" s="49"/>
      <c r="L57" s="93" t="s">
        <v>172</v>
      </c>
      <c r="M57" s="50"/>
      <c r="N57" s="50"/>
      <c r="O57" s="50"/>
      <c r="P57" s="49" t="s">
        <v>54</v>
      </c>
      <c r="Q57" s="50"/>
      <c r="R57" s="49" t="s">
        <v>5</v>
      </c>
      <c r="S57" s="49"/>
      <c r="T57" s="93" t="s">
        <v>63</v>
      </c>
      <c r="U57" s="49"/>
      <c r="V57" s="49" t="s">
        <v>55</v>
      </c>
      <c r="W57" s="49"/>
      <c r="X57" s="49" t="s">
        <v>148</v>
      </c>
      <c r="Y57" s="49"/>
      <c r="Z57" s="51" t="s">
        <v>56</v>
      </c>
      <c r="AA57" s="49"/>
      <c r="AB57" s="93" t="s">
        <v>201</v>
      </c>
      <c r="AC57" s="49"/>
      <c r="AD57" s="90" t="s">
        <v>95</v>
      </c>
      <c r="AE57" s="51"/>
      <c r="AF57" s="51"/>
      <c r="AG57" s="49" t="s">
        <v>56</v>
      </c>
    </row>
    <row r="58" spans="1:33" ht="18.95" customHeight="1">
      <c r="A58" s="46"/>
      <c r="B58" s="46"/>
      <c r="C58" s="420"/>
      <c r="D58" s="100"/>
      <c r="E58" s="501"/>
      <c r="F58" s="501"/>
      <c r="G58" s="501"/>
      <c r="H58" s="512" t="s">
        <v>116</v>
      </c>
      <c r="I58" s="512"/>
      <c r="J58" s="512"/>
      <c r="K58" s="512"/>
      <c r="L58" s="512"/>
      <c r="M58" s="512"/>
      <c r="N58" s="512"/>
      <c r="O58" s="512"/>
      <c r="P58" s="512"/>
      <c r="Q58" s="512"/>
      <c r="R58" s="512"/>
      <c r="S58" s="512"/>
      <c r="T58" s="512"/>
      <c r="U58" s="512"/>
      <c r="V58" s="512"/>
      <c r="W58" s="512"/>
      <c r="X58" s="512"/>
      <c r="Y58" s="512"/>
      <c r="Z58" s="512"/>
      <c r="AA58" s="512"/>
      <c r="AB58" s="512"/>
      <c r="AC58" s="512"/>
      <c r="AD58" s="512"/>
      <c r="AE58" s="512"/>
      <c r="AF58" s="512"/>
      <c r="AG58" s="512"/>
    </row>
    <row r="59" spans="1:33" ht="18.95" customHeight="1">
      <c r="A59" s="120" t="s">
        <v>282</v>
      </c>
      <c r="B59" s="52"/>
      <c r="C59" s="113"/>
      <c r="D59" s="113"/>
      <c r="E59" s="114"/>
      <c r="F59" s="114"/>
      <c r="G59" s="114"/>
      <c r="H59" s="113"/>
      <c r="I59" s="114"/>
      <c r="J59" s="114"/>
      <c r="K59" s="114"/>
      <c r="L59" s="348"/>
      <c r="M59" s="113"/>
      <c r="N59" s="113"/>
      <c r="O59" s="113"/>
      <c r="P59" s="113"/>
      <c r="Q59" s="113"/>
      <c r="R59" s="116"/>
      <c r="S59" s="117"/>
      <c r="T59" s="113"/>
      <c r="U59" s="113"/>
      <c r="V59" s="113"/>
      <c r="W59" s="113"/>
      <c r="X59" s="113"/>
      <c r="Y59" s="113"/>
      <c r="Z59" s="113"/>
      <c r="AA59" s="117"/>
      <c r="AB59" s="115"/>
      <c r="AC59" s="115"/>
      <c r="AD59" s="115"/>
      <c r="AE59" s="117"/>
      <c r="AF59" s="117"/>
      <c r="AG59" s="115"/>
    </row>
    <row r="60" spans="1:33" ht="18.95" customHeight="1">
      <c r="A60" s="120" t="s">
        <v>283</v>
      </c>
      <c r="B60" s="52"/>
      <c r="C60" s="119"/>
      <c r="D60" s="71"/>
      <c r="E60" s="71"/>
      <c r="F60" s="71"/>
      <c r="G60" s="71"/>
      <c r="H60" s="71">
        <f>D39</f>
        <v>591044298</v>
      </c>
      <c r="I60" s="71"/>
      <c r="J60" s="71"/>
      <c r="K60" s="71"/>
      <c r="L60" s="71">
        <f>H39</f>
        <v>2160858725</v>
      </c>
      <c r="M60" s="71"/>
      <c r="N60" s="71"/>
      <c r="O60" s="71"/>
      <c r="P60" s="71">
        <f>P39</f>
        <v>59139680</v>
      </c>
      <c r="Q60" s="71"/>
      <c r="R60" s="71">
        <f>R39</f>
        <v>10916658370</v>
      </c>
      <c r="S60" s="71"/>
      <c r="T60" s="71">
        <f>T39</f>
        <v>-2662295</v>
      </c>
      <c r="U60" s="71"/>
      <c r="V60" s="71">
        <f>V39</f>
        <v>-38558460</v>
      </c>
      <c r="W60" s="71"/>
      <c r="X60" s="71">
        <f>X39</f>
        <v>2031481</v>
      </c>
      <c r="Y60" s="71"/>
      <c r="Z60" s="71">
        <f>Z39</f>
        <v>-39189274</v>
      </c>
      <c r="AA60" s="71"/>
      <c r="AB60" s="71">
        <f>AB39</f>
        <v>13688511799</v>
      </c>
      <c r="AC60" s="71"/>
      <c r="AD60" s="71">
        <f>AD39</f>
        <v>60770912</v>
      </c>
      <c r="AE60" s="71"/>
      <c r="AF60" s="71"/>
      <c r="AG60" s="71">
        <f>AG39</f>
        <v>13749282711</v>
      </c>
    </row>
    <row r="61" spans="1:33" ht="18.95" customHeight="1">
      <c r="A61" s="237"/>
      <c r="B61" s="52"/>
      <c r="C61" s="119"/>
      <c r="D61" s="119"/>
      <c r="E61" s="119"/>
      <c r="H61" s="119"/>
      <c r="I61" s="119"/>
      <c r="K61" s="60"/>
      <c r="L61" s="34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201"/>
      <c r="AC61" s="119"/>
      <c r="AD61" s="422"/>
      <c r="AE61" s="119"/>
      <c r="AF61" s="119"/>
      <c r="AG61" s="119"/>
    </row>
    <row r="62" spans="1:33" ht="18.95" customHeight="1">
      <c r="A62" s="120" t="s">
        <v>241</v>
      </c>
      <c r="B62" s="52"/>
      <c r="C62" s="119"/>
      <c r="D62" s="119"/>
      <c r="E62" s="119"/>
      <c r="H62" s="119"/>
      <c r="I62" s="119"/>
      <c r="K62" s="60"/>
      <c r="L62" s="34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201"/>
      <c r="AC62" s="119"/>
      <c r="AD62" s="422"/>
      <c r="AE62" s="119"/>
      <c r="AF62" s="119"/>
      <c r="AG62" s="119"/>
    </row>
    <row r="63" spans="1:33" ht="18.95" customHeight="1">
      <c r="A63" s="63" t="s">
        <v>296</v>
      </c>
      <c r="B63" s="52"/>
      <c r="C63" s="54"/>
      <c r="D63" s="54"/>
      <c r="E63" s="59"/>
      <c r="F63" s="59"/>
      <c r="G63" s="59"/>
      <c r="H63" s="56"/>
      <c r="I63" s="59"/>
      <c r="J63" s="59"/>
      <c r="K63" s="59"/>
      <c r="L63" s="350"/>
      <c r="M63" s="54"/>
      <c r="N63" s="54"/>
      <c r="O63" s="54"/>
      <c r="P63" s="56"/>
      <c r="Q63" s="56"/>
      <c r="R63" s="56"/>
      <c r="S63" s="55"/>
      <c r="T63" s="56"/>
      <c r="U63" s="54"/>
      <c r="V63" s="56"/>
      <c r="W63" s="54"/>
      <c r="X63" s="56"/>
      <c r="Y63" s="54"/>
      <c r="Z63" s="56"/>
      <c r="AA63" s="55"/>
      <c r="AB63" s="56"/>
      <c r="AC63" s="54"/>
      <c r="AD63" s="54"/>
      <c r="AE63" s="55"/>
      <c r="AF63" s="55"/>
      <c r="AG63" s="54"/>
    </row>
    <row r="64" spans="1:33" ht="18.95" hidden="1" customHeight="1">
      <c r="A64" s="79" t="s">
        <v>202</v>
      </c>
      <c r="B64" s="52"/>
      <c r="C64" s="58"/>
      <c r="D64" s="368"/>
      <c r="E64" s="364"/>
      <c r="F64" s="364"/>
      <c r="G64" s="364"/>
      <c r="H64" s="368"/>
      <c r="I64" s="364"/>
      <c r="J64" s="364"/>
      <c r="K64" s="364"/>
      <c r="L64" s="368"/>
      <c r="M64" s="365"/>
      <c r="N64" s="365"/>
      <c r="O64" s="365"/>
      <c r="P64" s="359"/>
      <c r="Q64" s="366"/>
      <c r="R64" s="359"/>
      <c r="S64" s="365"/>
      <c r="T64" s="359"/>
      <c r="U64" s="365"/>
      <c r="V64" s="359"/>
      <c r="W64" s="359"/>
      <c r="X64" s="359"/>
      <c r="Y64" s="359"/>
      <c r="Z64" s="359">
        <f>SUM(T64:X64)</f>
        <v>0</v>
      </c>
      <c r="AA64" s="366"/>
      <c r="AB64" s="359">
        <f>SUM(D64:R64)+Z64</f>
        <v>0</v>
      </c>
      <c r="AC64" s="365"/>
      <c r="AD64" s="365"/>
      <c r="AE64" s="365"/>
      <c r="AF64" s="365"/>
      <c r="AG64" s="246">
        <f>SUM(AB64:AD64)</f>
        <v>0</v>
      </c>
    </row>
    <row r="65" spans="1:33" ht="18.95" hidden="1" customHeight="1">
      <c r="A65" s="79" t="s">
        <v>203</v>
      </c>
      <c r="B65" s="57"/>
      <c r="C65" s="58"/>
      <c r="D65" s="359"/>
      <c r="E65" s="359"/>
      <c r="F65" s="359"/>
      <c r="G65" s="359"/>
      <c r="H65" s="359"/>
      <c r="I65" s="359"/>
      <c r="J65" s="359"/>
      <c r="K65" s="359"/>
      <c r="L65" s="359"/>
      <c r="M65" s="365"/>
      <c r="N65" s="365"/>
      <c r="O65" s="365"/>
      <c r="P65" s="359"/>
      <c r="Q65" s="366"/>
      <c r="R65" s="359"/>
      <c r="S65" s="365"/>
      <c r="T65" s="359"/>
      <c r="U65" s="365"/>
      <c r="V65" s="359"/>
      <c r="W65" s="359"/>
      <c r="X65" s="359"/>
      <c r="Y65" s="359"/>
      <c r="Z65" s="359">
        <f>SUM(T65:X65)</f>
        <v>0</v>
      </c>
      <c r="AA65" s="366"/>
      <c r="AB65" s="359">
        <f>SUM(D65:R65)+Z65</f>
        <v>0</v>
      </c>
      <c r="AC65" s="365"/>
      <c r="AD65" s="359"/>
      <c r="AE65" s="367"/>
      <c r="AF65" s="367"/>
      <c r="AG65" s="246">
        <f>SUM(AB65:AD65)</f>
        <v>0</v>
      </c>
    </row>
    <row r="66" spans="1:33" ht="18.95" customHeight="1">
      <c r="A66" s="79" t="s">
        <v>204</v>
      </c>
      <c r="B66" s="57"/>
      <c r="C66" s="58">
        <v>22</v>
      </c>
      <c r="D66" s="428"/>
      <c r="E66" s="477"/>
      <c r="F66" s="477"/>
      <c r="G66" s="428"/>
      <c r="H66" s="477">
        <v>0</v>
      </c>
      <c r="I66" s="477"/>
      <c r="J66" s="477"/>
      <c r="K66" s="428"/>
      <c r="L66" s="477">
        <v>0</v>
      </c>
      <c r="M66" s="428"/>
      <c r="N66" s="477"/>
      <c r="O66" s="477"/>
      <c r="P66" s="477">
        <v>0</v>
      </c>
      <c r="Q66" s="428"/>
      <c r="R66" s="475">
        <v>-1536715175</v>
      </c>
      <c r="S66" s="478"/>
      <c r="T66" s="479">
        <v>0</v>
      </c>
      <c r="U66" s="478"/>
      <c r="V66" s="477">
        <v>0</v>
      </c>
      <c r="W66" s="478"/>
      <c r="X66" s="477">
        <v>0</v>
      </c>
      <c r="Y66" s="478"/>
      <c r="Z66" s="477">
        <f>SUM(T66:X66)</f>
        <v>0</v>
      </c>
      <c r="AA66" s="478"/>
      <c r="AB66" s="395">
        <f>SUM(D66:R66)+Z66</f>
        <v>-1536715175</v>
      </c>
      <c r="AC66" s="478"/>
      <c r="AD66" s="475">
        <v>-28624445</v>
      </c>
      <c r="AE66" s="478"/>
      <c r="AF66" s="478"/>
      <c r="AG66" s="475">
        <f>SUM(AB66:AD66)</f>
        <v>-1565339620</v>
      </c>
    </row>
    <row r="67" spans="1:33" ht="18.95" customHeight="1">
      <c r="A67" s="63" t="s">
        <v>297</v>
      </c>
      <c r="B67" s="52"/>
      <c r="C67" s="58"/>
      <c r="D67" s="483"/>
      <c r="E67" s="480"/>
      <c r="F67" s="474"/>
      <c r="G67" s="480"/>
      <c r="H67" s="470">
        <f>SUM(H64:H66)</f>
        <v>0</v>
      </c>
      <c r="I67" s="480"/>
      <c r="J67" s="474"/>
      <c r="K67" s="480"/>
      <c r="L67" s="470">
        <f>SUM(L64:L66)</f>
        <v>0</v>
      </c>
      <c r="M67" s="472"/>
      <c r="N67" s="472"/>
      <c r="O67" s="472"/>
      <c r="P67" s="398">
        <f>SUM(P64:P66)</f>
        <v>0</v>
      </c>
      <c r="Q67" s="480"/>
      <c r="R67" s="391">
        <f>SUM(R64:R66)</f>
        <v>-1536715175</v>
      </c>
      <c r="S67" s="472"/>
      <c r="T67" s="392">
        <f>SUM(T64:T66)</f>
        <v>0</v>
      </c>
      <c r="U67" s="481"/>
      <c r="V67" s="392">
        <f>SUM(V64:V66)</f>
        <v>0</v>
      </c>
      <c r="W67" s="472"/>
      <c r="X67" s="392">
        <f>SUM(X64:X66)</f>
        <v>0</v>
      </c>
      <c r="Y67" s="481"/>
      <c r="Z67" s="392">
        <f>SUM(Z64:Z66)</f>
        <v>0</v>
      </c>
      <c r="AA67" s="393"/>
      <c r="AB67" s="391">
        <f>SUM(AB64:AB66)</f>
        <v>-1536715175</v>
      </c>
      <c r="AC67" s="425"/>
      <c r="AD67" s="391">
        <f>SUM(AD64:AD66)</f>
        <v>-28624445</v>
      </c>
      <c r="AE67" s="391"/>
      <c r="AF67" s="393"/>
      <c r="AG67" s="482">
        <f>SUM(AG64:AG66)</f>
        <v>-1565339620</v>
      </c>
    </row>
    <row r="68" spans="1:33" ht="18.95" hidden="1" customHeight="1">
      <c r="A68" s="63" t="s">
        <v>161</v>
      </c>
      <c r="B68" s="52"/>
      <c r="C68" s="58"/>
      <c r="D68" s="472"/>
      <c r="E68" s="480"/>
      <c r="F68" s="481"/>
      <c r="G68" s="480"/>
      <c r="H68" s="472"/>
      <c r="I68" s="480"/>
      <c r="J68" s="481"/>
      <c r="K68" s="480"/>
      <c r="L68" s="425"/>
      <c r="M68" s="472"/>
      <c r="N68" s="472"/>
      <c r="O68" s="472"/>
      <c r="P68" s="472"/>
      <c r="Q68" s="480"/>
      <c r="R68" s="393"/>
      <c r="S68" s="472"/>
      <c r="T68" s="483"/>
      <c r="U68" s="481"/>
      <c r="V68" s="483"/>
      <c r="W68" s="472"/>
      <c r="X68" s="483"/>
      <c r="Y68" s="481"/>
      <c r="Z68" s="483"/>
      <c r="AA68" s="472"/>
      <c r="AB68" s="391"/>
      <c r="AC68" s="363"/>
      <c r="AD68" s="391"/>
      <c r="AE68" s="391"/>
      <c r="AF68" s="391"/>
      <c r="AG68" s="391"/>
    </row>
    <row r="69" spans="1:33" ht="18.95" hidden="1" customHeight="1">
      <c r="A69" s="79" t="s">
        <v>197</v>
      </c>
      <c r="B69" s="52"/>
      <c r="C69" s="58"/>
      <c r="D69" s="472"/>
      <c r="E69" s="480"/>
      <c r="F69" s="481"/>
      <c r="G69" s="480"/>
      <c r="H69" s="472"/>
      <c r="I69" s="480"/>
      <c r="J69" s="481"/>
      <c r="K69" s="480"/>
      <c r="L69" s="425"/>
      <c r="M69" s="472"/>
      <c r="N69" s="472"/>
      <c r="O69" s="472"/>
      <c r="P69" s="472"/>
      <c r="Q69" s="480"/>
      <c r="R69" s="393"/>
      <c r="S69" s="472"/>
      <c r="T69" s="483"/>
      <c r="U69" s="481"/>
      <c r="V69" s="483"/>
      <c r="W69" s="472"/>
      <c r="X69" s="483"/>
      <c r="Y69" s="481"/>
      <c r="Z69" s="483"/>
      <c r="AA69" s="472"/>
      <c r="AB69" s="391"/>
      <c r="AC69" s="363"/>
      <c r="AD69" s="391"/>
      <c r="AE69" s="391"/>
      <c r="AF69" s="391"/>
      <c r="AG69" s="391"/>
    </row>
    <row r="70" spans="1:33" ht="18.95" hidden="1" customHeight="1">
      <c r="A70" s="79" t="s">
        <v>218</v>
      </c>
      <c r="B70" s="52"/>
      <c r="C70" s="58"/>
      <c r="D70" s="481"/>
      <c r="E70" s="484"/>
      <c r="F70" s="481"/>
      <c r="G70" s="484"/>
      <c r="H70" s="474"/>
      <c r="I70" s="484"/>
      <c r="J70" s="481"/>
      <c r="K70" s="484"/>
      <c r="L70" s="485"/>
      <c r="M70" s="481"/>
      <c r="N70" s="481"/>
      <c r="O70" s="481"/>
      <c r="P70" s="481"/>
      <c r="Q70" s="484"/>
      <c r="R70" s="395"/>
      <c r="S70" s="481"/>
      <c r="T70" s="474"/>
      <c r="U70" s="481"/>
      <c r="V70" s="474"/>
      <c r="W70" s="481"/>
      <c r="X70" s="474"/>
      <c r="Y70" s="481"/>
      <c r="Z70" s="474"/>
      <c r="AA70" s="481"/>
      <c r="AB70" s="391"/>
      <c r="AC70" s="428"/>
      <c r="AD70" s="391"/>
      <c r="AE70" s="391"/>
      <c r="AF70" s="391"/>
      <c r="AG70" s="391"/>
    </row>
    <row r="71" spans="1:33" ht="18.95" hidden="1" customHeight="1">
      <c r="A71" s="63" t="s">
        <v>162</v>
      </c>
      <c r="B71" s="52"/>
      <c r="C71" s="58"/>
      <c r="D71" s="472"/>
      <c r="E71" s="480"/>
      <c r="F71" s="481"/>
      <c r="G71" s="480"/>
      <c r="H71" s="398"/>
      <c r="I71" s="480"/>
      <c r="J71" s="481"/>
      <c r="K71" s="480"/>
      <c r="L71" s="392"/>
      <c r="M71" s="472"/>
      <c r="N71" s="472"/>
      <c r="O71" s="472"/>
      <c r="P71" s="397"/>
      <c r="Q71" s="480"/>
      <c r="R71" s="396"/>
      <c r="S71" s="472"/>
      <c r="T71" s="398"/>
      <c r="U71" s="481"/>
      <c r="V71" s="398"/>
      <c r="W71" s="472"/>
      <c r="X71" s="398"/>
      <c r="Y71" s="481"/>
      <c r="Z71" s="398"/>
      <c r="AA71" s="472"/>
      <c r="AB71" s="391"/>
      <c r="AC71" s="363"/>
      <c r="AD71" s="391"/>
      <c r="AE71" s="391"/>
      <c r="AF71" s="391"/>
      <c r="AG71" s="391"/>
    </row>
    <row r="72" spans="1:33" ht="18.95" hidden="1" customHeight="1">
      <c r="A72" s="52"/>
      <c r="B72" s="52"/>
      <c r="C72" s="58"/>
      <c r="D72" s="481"/>
      <c r="E72" s="472"/>
      <c r="F72" s="481"/>
      <c r="G72" s="472"/>
      <c r="H72" s="481"/>
      <c r="I72" s="472"/>
      <c r="J72" s="481"/>
      <c r="K72" s="472"/>
      <c r="L72" s="307"/>
      <c r="M72" s="472"/>
      <c r="N72" s="472"/>
      <c r="O72" s="472"/>
      <c r="P72" s="472"/>
      <c r="Q72" s="472"/>
      <c r="R72" s="427"/>
      <c r="S72" s="472"/>
      <c r="T72" s="481"/>
      <c r="U72" s="481"/>
      <c r="V72" s="481"/>
      <c r="W72" s="472"/>
      <c r="X72" s="481"/>
      <c r="Y72" s="481"/>
      <c r="Z72" s="481"/>
      <c r="AA72" s="472"/>
      <c r="AB72" s="391"/>
      <c r="AC72" s="363"/>
      <c r="AD72" s="391"/>
      <c r="AE72" s="391"/>
      <c r="AF72" s="393"/>
      <c r="AG72" s="391"/>
    </row>
    <row r="73" spans="1:33" ht="18.95" customHeight="1">
      <c r="A73" s="52" t="s">
        <v>255</v>
      </c>
      <c r="B73" s="52"/>
      <c r="C73" s="58"/>
      <c r="D73" s="483"/>
      <c r="E73" s="480"/>
      <c r="F73" s="474"/>
      <c r="G73" s="480"/>
      <c r="H73" s="470">
        <f>SUM(H67)</f>
        <v>0</v>
      </c>
      <c r="I73" s="480"/>
      <c r="J73" s="474"/>
      <c r="K73" s="480"/>
      <c r="L73" s="470">
        <f>SUM(L67)</f>
        <v>0</v>
      </c>
      <c r="M73" s="472"/>
      <c r="N73" s="472"/>
      <c r="O73" s="472"/>
      <c r="P73" s="398">
        <f>SUM(P67)</f>
        <v>0</v>
      </c>
      <c r="Q73" s="480"/>
      <c r="R73" s="391">
        <f>SUM(R67)</f>
        <v>-1536715175</v>
      </c>
      <c r="S73" s="472"/>
      <c r="T73" s="392">
        <f>SUM(T67)</f>
        <v>0</v>
      </c>
      <c r="U73" s="481"/>
      <c r="V73" s="392">
        <f>SUM(V67)</f>
        <v>0</v>
      </c>
      <c r="W73" s="472"/>
      <c r="X73" s="392">
        <f>SUM(X67)</f>
        <v>0</v>
      </c>
      <c r="Y73" s="481"/>
      <c r="Z73" s="392">
        <f>SUM(Z67)</f>
        <v>0</v>
      </c>
      <c r="AA73" s="393"/>
      <c r="AB73" s="391">
        <f>SUM(AB67)</f>
        <v>-1536715175</v>
      </c>
      <c r="AC73" s="425"/>
      <c r="AD73" s="391">
        <f>SUM(AD67)</f>
        <v>-28624445</v>
      </c>
      <c r="AE73" s="391"/>
      <c r="AF73" s="393"/>
      <c r="AG73" s="482">
        <f>SUM(AG67)</f>
        <v>-1565339620</v>
      </c>
    </row>
    <row r="74" spans="1:33" ht="18.95" customHeight="1">
      <c r="A74" s="52"/>
      <c r="B74" s="52"/>
      <c r="C74" s="58"/>
      <c r="D74" s="472"/>
      <c r="E74" s="480"/>
      <c r="F74" s="481"/>
      <c r="G74" s="480"/>
      <c r="H74" s="472"/>
      <c r="I74" s="480"/>
      <c r="J74" s="481"/>
      <c r="K74" s="480"/>
      <c r="L74" s="483"/>
      <c r="M74" s="472"/>
      <c r="N74" s="472"/>
      <c r="O74" s="472"/>
      <c r="P74" s="472"/>
      <c r="Q74" s="486"/>
      <c r="R74" s="472"/>
      <c r="S74" s="487"/>
      <c r="T74" s="472"/>
      <c r="U74" s="488"/>
      <c r="V74" s="472"/>
      <c r="W74" s="472"/>
      <c r="X74" s="472"/>
      <c r="Y74" s="481"/>
      <c r="Z74" s="472"/>
      <c r="AA74" s="487"/>
      <c r="AB74" s="472"/>
      <c r="AC74" s="487"/>
      <c r="AD74" s="472"/>
      <c r="AE74" s="487"/>
      <c r="AF74" s="487"/>
      <c r="AG74" s="472"/>
    </row>
    <row r="75" spans="1:33" ht="18.95" customHeight="1">
      <c r="A75" s="52" t="s">
        <v>132</v>
      </c>
      <c r="B75" s="52"/>
      <c r="C75" s="58"/>
      <c r="D75" s="490"/>
      <c r="E75" s="476"/>
      <c r="F75" s="476"/>
      <c r="G75" s="476"/>
      <c r="H75" s="476"/>
      <c r="I75" s="476"/>
      <c r="J75" s="476"/>
      <c r="K75" s="476"/>
      <c r="L75" s="489"/>
      <c r="M75" s="490"/>
      <c r="N75" s="490"/>
      <c r="O75" s="490"/>
      <c r="P75" s="476"/>
      <c r="Q75" s="476"/>
      <c r="R75" s="476"/>
      <c r="S75" s="491"/>
      <c r="T75" s="490"/>
      <c r="U75" s="490"/>
      <c r="V75" s="476"/>
      <c r="W75" s="490"/>
      <c r="X75" s="476"/>
      <c r="Y75" s="490"/>
      <c r="Z75" s="476"/>
      <c r="AA75" s="491"/>
      <c r="AB75" s="476"/>
      <c r="AC75" s="490"/>
      <c r="AD75" s="476"/>
      <c r="AE75" s="491"/>
      <c r="AF75" s="491"/>
      <c r="AG75" s="476"/>
    </row>
    <row r="76" spans="1:33" ht="18.95" customHeight="1">
      <c r="A76" s="79" t="s">
        <v>82</v>
      </c>
      <c r="B76" s="52"/>
      <c r="C76" s="58"/>
      <c r="D76" s="402"/>
      <c r="E76" s="402"/>
      <c r="F76" s="402"/>
      <c r="G76" s="402"/>
      <c r="H76" s="402">
        <v>0</v>
      </c>
      <c r="I76" s="402"/>
      <c r="J76" s="402"/>
      <c r="K76" s="402"/>
      <c r="L76" s="402">
        <v>0</v>
      </c>
      <c r="M76" s="402"/>
      <c r="N76" s="402"/>
      <c r="O76" s="402"/>
      <c r="P76" s="402">
        <v>0</v>
      </c>
      <c r="Q76" s="484"/>
      <c r="R76" s="402">
        <f>'PL-8-9'!D61</f>
        <v>1648459038</v>
      </c>
      <c r="S76" s="481"/>
      <c r="T76" s="402">
        <v>0</v>
      </c>
      <c r="U76" s="402"/>
      <c r="V76" s="402">
        <v>0</v>
      </c>
      <c r="W76" s="402"/>
      <c r="X76" s="402">
        <v>0</v>
      </c>
      <c r="Y76" s="402"/>
      <c r="Z76" s="402">
        <f>SUM(T76:X76)</f>
        <v>0</v>
      </c>
      <c r="AA76" s="481"/>
      <c r="AB76" s="402">
        <f>SUM(D76:R76)+Z76</f>
        <v>1648459038</v>
      </c>
      <c r="AC76" s="481"/>
      <c r="AD76" s="484">
        <v>29944623</v>
      </c>
      <c r="AE76" s="481"/>
      <c r="AF76" s="481"/>
      <c r="AG76" s="402">
        <f>SUM(AB76:AD76)</f>
        <v>1678403661</v>
      </c>
    </row>
    <row r="77" spans="1:33" ht="18.95" customHeight="1">
      <c r="A77" s="78" t="s">
        <v>83</v>
      </c>
      <c r="B77" s="52"/>
      <c r="C77" s="58"/>
      <c r="D77" s="402"/>
      <c r="E77" s="402"/>
      <c r="F77" s="402"/>
      <c r="G77" s="402"/>
      <c r="H77" s="492">
        <v>0</v>
      </c>
      <c r="I77" s="402"/>
      <c r="J77" s="402"/>
      <c r="K77" s="402"/>
      <c r="L77" s="492">
        <v>0</v>
      </c>
      <c r="M77" s="402"/>
      <c r="N77" s="402"/>
      <c r="O77" s="402"/>
      <c r="P77" s="492">
        <v>0</v>
      </c>
      <c r="Q77" s="481"/>
      <c r="R77" s="475">
        <v>-13899651</v>
      </c>
      <c r="S77" s="481"/>
      <c r="T77" s="471">
        <f>'PL-8-9'!D37</f>
        <v>-30387767</v>
      </c>
      <c r="U77" s="481"/>
      <c r="V77" s="492">
        <v>0</v>
      </c>
      <c r="W77" s="402"/>
      <c r="X77" s="492">
        <v>0</v>
      </c>
      <c r="Y77" s="481"/>
      <c r="Z77" s="493">
        <f>SUM(T77:X77)</f>
        <v>-30387767</v>
      </c>
      <c r="AA77" s="481"/>
      <c r="AB77" s="471">
        <f>SUM(D77:R77)+Z77</f>
        <v>-44287418</v>
      </c>
      <c r="AC77" s="481"/>
      <c r="AD77" s="492">
        <v>0</v>
      </c>
      <c r="AE77" s="481"/>
      <c r="AF77" s="481"/>
      <c r="AG77" s="395">
        <f>SUM(AB77:AD77)</f>
        <v>-44287418</v>
      </c>
    </row>
    <row r="78" spans="1:33" ht="18.95" customHeight="1">
      <c r="A78" s="52" t="s">
        <v>115</v>
      </c>
      <c r="B78" s="52"/>
      <c r="C78" s="202"/>
      <c r="D78" s="472"/>
      <c r="E78" s="398"/>
      <c r="F78" s="398"/>
      <c r="G78" s="472"/>
      <c r="H78" s="398">
        <f>SUM(H76:H77)</f>
        <v>0</v>
      </c>
      <c r="I78" s="398"/>
      <c r="J78" s="398"/>
      <c r="K78" s="472"/>
      <c r="L78" s="398">
        <f>SUM(L76:L77)</f>
        <v>0</v>
      </c>
      <c r="M78" s="472"/>
      <c r="N78" s="398"/>
      <c r="O78" s="398"/>
      <c r="P78" s="398">
        <f>SUM(P76:P77)</f>
        <v>0</v>
      </c>
      <c r="Q78" s="472"/>
      <c r="R78" s="398">
        <f>SUM(R76:R77)</f>
        <v>1634559387</v>
      </c>
      <c r="S78" s="472"/>
      <c r="T78" s="396">
        <f>SUM(T76:T77)</f>
        <v>-30387767</v>
      </c>
      <c r="U78" s="472"/>
      <c r="V78" s="398">
        <f>SUM(V76:V77)</f>
        <v>0</v>
      </c>
      <c r="W78" s="472"/>
      <c r="X78" s="398">
        <f>SUM(X76:X77)</f>
        <v>0</v>
      </c>
      <c r="Y78" s="472"/>
      <c r="Z78" s="396">
        <f>SUM(Z76:Z77)</f>
        <v>-30387767</v>
      </c>
      <c r="AA78" s="472"/>
      <c r="AB78" s="470">
        <f>SUM(AB76:AB77)</f>
        <v>1604171620</v>
      </c>
      <c r="AC78" s="472"/>
      <c r="AD78" s="398">
        <f>SUM(AD76:AD77)</f>
        <v>29944623</v>
      </c>
      <c r="AE78" s="472"/>
      <c r="AF78" s="472"/>
      <c r="AG78" s="398">
        <f>SUM(AG76:AG77)</f>
        <v>1634116243</v>
      </c>
    </row>
    <row r="79" spans="1:33" ht="18.95" hidden="1" customHeight="1">
      <c r="A79" s="52"/>
      <c r="B79" s="52"/>
      <c r="C79" s="58"/>
      <c r="D79" s="472"/>
      <c r="E79" s="480"/>
      <c r="F79" s="481"/>
      <c r="G79" s="480"/>
      <c r="H79" s="472"/>
      <c r="I79" s="480"/>
      <c r="J79" s="481"/>
      <c r="K79" s="480"/>
      <c r="L79" s="483"/>
      <c r="M79" s="472"/>
      <c r="N79" s="472"/>
      <c r="O79" s="472"/>
      <c r="P79" s="472"/>
      <c r="Q79" s="487"/>
      <c r="R79" s="472"/>
      <c r="S79" s="487"/>
      <c r="T79" s="472"/>
      <c r="U79" s="488"/>
      <c r="V79" s="472"/>
      <c r="W79" s="472"/>
      <c r="X79" s="472"/>
      <c r="Y79" s="481"/>
      <c r="Z79" s="472"/>
      <c r="AA79" s="487"/>
      <c r="AB79" s="472"/>
      <c r="AC79" s="487"/>
      <c r="AD79" s="472"/>
      <c r="AE79" s="487"/>
      <c r="AF79" s="487"/>
      <c r="AG79" s="472"/>
    </row>
    <row r="80" spans="1:33" ht="18.95" hidden="1" customHeight="1">
      <c r="A80" s="78" t="s">
        <v>222</v>
      </c>
      <c r="B80" s="52"/>
      <c r="C80" s="58"/>
      <c r="D80" s="402"/>
      <c r="E80" s="402"/>
      <c r="F80" s="402"/>
      <c r="G80" s="402"/>
      <c r="H80" s="492">
        <v>0</v>
      </c>
      <c r="I80" s="402"/>
      <c r="J80" s="402"/>
      <c r="K80" s="402"/>
      <c r="L80" s="492">
        <v>0</v>
      </c>
      <c r="M80" s="402"/>
      <c r="N80" s="402"/>
      <c r="O80" s="402"/>
      <c r="P80" s="474">
        <v>0</v>
      </c>
      <c r="Q80" s="481"/>
      <c r="R80" s="474">
        <v>0</v>
      </c>
      <c r="S80" s="481"/>
      <c r="T80" s="398">
        <v>0</v>
      </c>
      <c r="U80" s="481"/>
      <c r="V80" s="492">
        <v>0</v>
      </c>
      <c r="W80" s="402"/>
      <c r="X80" s="492">
        <v>0</v>
      </c>
      <c r="Y80" s="481"/>
      <c r="Z80" s="474">
        <f>SUM(T80:X80)</f>
        <v>0</v>
      </c>
      <c r="AA80" s="481"/>
      <c r="AB80" s="474">
        <f>SUM(D80:R80,Z80)</f>
        <v>0</v>
      </c>
      <c r="AC80" s="481"/>
      <c r="AD80" s="492">
        <v>0</v>
      </c>
      <c r="AE80" s="481"/>
      <c r="AF80" s="481"/>
      <c r="AG80" s="474">
        <f>SUM(AB80:AD80)</f>
        <v>0</v>
      </c>
    </row>
    <row r="81" spans="1:33" ht="18.95" customHeight="1" thickBot="1">
      <c r="A81" s="52" t="s">
        <v>284</v>
      </c>
      <c r="B81" s="52"/>
      <c r="C81" s="63"/>
      <c r="D81" s="494"/>
      <c r="E81" s="494"/>
      <c r="F81" s="473"/>
      <c r="G81" s="494"/>
      <c r="H81" s="473">
        <f>H60+H73+H78</f>
        <v>591044298</v>
      </c>
      <c r="I81" s="494"/>
      <c r="J81" s="473"/>
      <c r="K81" s="494"/>
      <c r="L81" s="473">
        <f>L60+L73+L78</f>
        <v>2160858725</v>
      </c>
      <c r="M81" s="494"/>
      <c r="N81" s="494"/>
      <c r="O81" s="494"/>
      <c r="P81" s="473">
        <f>P60+P73+P78</f>
        <v>59139680</v>
      </c>
      <c r="Q81" s="494"/>
      <c r="R81" s="473">
        <f>R60+R73+R78</f>
        <v>11014502582</v>
      </c>
      <c r="S81" s="494"/>
      <c r="T81" s="473">
        <f>T60+T73+T78</f>
        <v>-33050062</v>
      </c>
      <c r="U81" s="494"/>
      <c r="V81" s="473">
        <f>V60+V73+V78</f>
        <v>-38558460</v>
      </c>
      <c r="W81" s="494"/>
      <c r="X81" s="473">
        <f>X60+X73+X78</f>
        <v>2031481</v>
      </c>
      <c r="Y81" s="494"/>
      <c r="Z81" s="495">
        <f>Z60+Z73+Z78</f>
        <v>-69577041</v>
      </c>
      <c r="AA81" s="494"/>
      <c r="AB81" s="473">
        <f>AB60+AB73+AB78</f>
        <v>13755968244</v>
      </c>
      <c r="AC81" s="494"/>
      <c r="AD81" s="473">
        <f>AD60+AD73+AD78</f>
        <v>62091090</v>
      </c>
      <c r="AE81" s="494"/>
      <c r="AF81" s="494"/>
      <c r="AG81" s="473">
        <f>AG60+AG73+AG78</f>
        <v>13818059334</v>
      </c>
    </row>
    <row r="82" spans="1:33" ht="18.95" customHeight="1" thickTop="1">
      <c r="D82" s="100"/>
    </row>
  </sheetData>
  <mergeCells count="8">
    <mergeCell ref="H58:AG58"/>
    <mergeCell ref="D4:AG4"/>
    <mergeCell ref="D46:AG46"/>
    <mergeCell ref="T47:Z47"/>
    <mergeCell ref="P54:R54"/>
    <mergeCell ref="T5:Z5"/>
    <mergeCell ref="P12:R12"/>
    <mergeCell ref="D16:AG16"/>
  </mergeCells>
  <phoneticPr fontId="0" type="noConversion"/>
  <pageMargins left="0.8" right="0.8" top="0.48" bottom="0.5" header="0.5" footer="0.5"/>
  <pageSetup paperSize="9" scale="49" firstPageNumber="10" fitToHeight="0" orientation="landscape" useFirstPageNumber="1" r:id="rId1"/>
  <headerFooter>
    <oddFooter>&amp;LThe accompanying notes are an integral part of these financial statements.&amp;C&amp;P</oddFooter>
  </headerFooter>
  <rowBreaks count="1" manualBreakCount="1">
    <brk id="42" max="16383" man="1"/>
  </rowBreaks>
  <ignoredErrors>
    <ignoredError sqref="AB23:AB24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9"/>
  <sheetViews>
    <sheetView showGridLines="0" view="pageBreakPreview" zoomScaleSheetLayoutView="100" workbookViewId="0">
      <selection activeCell="A10" sqref="A10"/>
    </sheetView>
  </sheetViews>
  <sheetFormatPr defaultColWidth="10.85546875" defaultRowHeight="18.75" customHeight="1"/>
  <cols>
    <col min="1" max="1" width="40.140625" style="18" customWidth="1"/>
    <col min="2" max="2" width="7.42578125" style="26" customWidth="1"/>
    <col min="3" max="3" width="1.42578125" style="20" customWidth="1"/>
    <col min="4" max="4" width="14.5703125" style="20" customWidth="1"/>
    <col min="5" max="5" width="1.42578125" style="20" customWidth="1"/>
    <col min="6" max="6" width="14.5703125" style="20" customWidth="1"/>
    <col min="7" max="7" width="1.42578125" style="20" customWidth="1"/>
    <col min="8" max="8" width="15.85546875" style="20" customWidth="1"/>
    <col min="9" max="9" width="1.140625" style="20" customWidth="1"/>
    <col min="10" max="10" width="14" style="20" customWidth="1"/>
    <col min="11" max="11" width="1.140625" style="20" customWidth="1"/>
    <col min="12" max="12" width="13.140625" style="20" customWidth="1"/>
    <col min="13" max="13" width="1" style="18" customWidth="1"/>
    <col min="14" max="14" width="15.140625" style="20" customWidth="1"/>
    <col min="15" max="15" width="1" style="18" customWidth="1"/>
    <col min="16" max="16" width="15.85546875" style="20" bestFit="1" customWidth="1"/>
    <col min="17" max="17" width="1" style="18" customWidth="1"/>
    <col min="18" max="18" width="15.140625" style="18" customWidth="1"/>
    <col min="19" max="16384" width="10.85546875" style="18"/>
  </cols>
  <sheetData>
    <row r="1" spans="1:18" s="32" customFormat="1" ht="18.75" customHeight="1">
      <c r="A1" s="30" t="s">
        <v>13</v>
      </c>
      <c r="B1" s="36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32" customFormat="1" ht="18.75" customHeight="1">
      <c r="A2" s="94" t="s">
        <v>79</v>
      </c>
      <c r="B2" s="75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2"/>
    </row>
    <row r="3" spans="1:18" s="32" customFormat="1" ht="12" customHeight="1">
      <c r="A3" s="35"/>
      <c r="B3" s="75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2"/>
    </row>
    <row r="4" spans="1:18" s="125" customFormat="1" ht="18.75" customHeight="1">
      <c r="A4" s="92"/>
      <c r="B4" s="38"/>
      <c r="C4" s="124"/>
      <c r="D4" s="518" t="s">
        <v>11</v>
      </c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518"/>
      <c r="P4" s="518"/>
      <c r="Q4" s="518"/>
      <c r="R4" s="518"/>
    </row>
    <row r="5" spans="1:18" s="125" customFormat="1" ht="18.75" customHeight="1">
      <c r="A5" s="92"/>
      <c r="B5" s="38"/>
      <c r="C5" s="124"/>
      <c r="D5" s="126"/>
      <c r="E5" s="126"/>
      <c r="F5" s="126"/>
      <c r="G5" s="126"/>
      <c r="H5" s="126"/>
      <c r="I5" s="126"/>
      <c r="J5" s="126"/>
      <c r="K5" s="126"/>
      <c r="L5" s="519" t="s">
        <v>3</v>
      </c>
      <c r="M5" s="519"/>
      <c r="N5" s="519"/>
      <c r="O5" s="519"/>
      <c r="P5" s="519"/>
      <c r="Q5" s="126"/>
      <c r="R5" s="126"/>
    </row>
    <row r="6" spans="1:18" s="125" customFormat="1" ht="18.75" customHeight="1">
      <c r="A6" s="92"/>
      <c r="B6" s="67"/>
      <c r="C6" s="93"/>
      <c r="D6" s="95" t="s">
        <v>103</v>
      </c>
      <c r="E6" s="95"/>
      <c r="F6" s="95"/>
      <c r="G6" s="107"/>
      <c r="H6" s="107"/>
      <c r="I6" s="107"/>
      <c r="J6" s="82"/>
      <c r="K6" s="107"/>
      <c r="L6" s="517" t="s">
        <v>29</v>
      </c>
      <c r="M6" s="517"/>
      <c r="N6" s="517"/>
      <c r="O6" s="127"/>
      <c r="P6" s="127"/>
      <c r="Q6" s="92"/>
      <c r="R6" s="128"/>
    </row>
    <row r="7" spans="1:18" s="125" customFormat="1" ht="18.75" customHeight="1">
      <c r="A7" s="129"/>
      <c r="B7" s="76"/>
      <c r="C7" s="130"/>
      <c r="D7" s="95" t="s">
        <v>35</v>
      </c>
      <c r="E7" s="95"/>
      <c r="F7" s="95"/>
      <c r="G7" s="129"/>
      <c r="H7" s="129"/>
      <c r="I7" s="129"/>
      <c r="J7" s="82" t="s">
        <v>108</v>
      </c>
      <c r="K7" s="93"/>
      <c r="L7" s="127"/>
      <c r="M7" s="127"/>
      <c r="N7" s="93" t="s">
        <v>30</v>
      </c>
      <c r="O7" s="82"/>
      <c r="P7" s="131"/>
      <c r="Q7" s="131"/>
      <c r="R7" s="128" t="s">
        <v>6</v>
      </c>
    </row>
    <row r="8" spans="1:18" s="125" customFormat="1" ht="18.75" customHeight="1">
      <c r="A8" s="129"/>
      <c r="B8" s="76" t="s">
        <v>0</v>
      </c>
      <c r="C8" s="74"/>
      <c r="D8" s="93" t="s">
        <v>104</v>
      </c>
      <c r="E8" s="93"/>
      <c r="F8" s="93" t="s">
        <v>30</v>
      </c>
      <c r="G8" s="93"/>
      <c r="H8" s="93" t="s">
        <v>4</v>
      </c>
      <c r="I8" s="93"/>
      <c r="J8" s="82" t="s">
        <v>109</v>
      </c>
      <c r="K8" s="93"/>
      <c r="L8" s="82" t="s">
        <v>102</v>
      </c>
      <c r="M8" s="82"/>
      <c r="N8" s="93" t="s">
        <v>54</v>
      </c>
      <c r="O8" s="82"/>
      <c r="P8" s="82" t="s">
        <v>5</v>
      </c>
      <c r="Q8" s="131"/>
      <c r="R8" s="93" t="s">
        <v>56</v>
      </c>
    </row>
    <row r="9" spans="1:18" s="125" customFormat="1" ht="18.75" customHeight="1">
      <c r="A9" s="129"/>
      <c r="B9" s="76"/>
      <c r="C9" s="74"/>
      <c r="D9" s="512" t="s">
        <v>116</v>
      </c>
      <c r="E9" s="512"/>
      <c r="F9" s="512"/>
      <c r="G9" s="512"/>
      <c r="H9" s="512"/>
      <c r="I9" s="512"/>
      <c r="J9" s="512"/>
      <c r="K9" s="512"/>
      <c r="L9" s="512"/>
      <c r="M9" s="512"/>
      <c r="N9" s="512"/>
      <c r="O9" s="512"/>
      <c r="P9" s="512"/>
      <c r="Q9" s="512"/>
      <c r="R9" s="512"/>
    </row>
    <row r="10" spans="1:18" s="125" customFormat="1" ht="18.75" customHeight="1">
      <c r="A10" s="52" t="s">
        <v>122</v>
      </c>
      <c r="B10" s="76"/>
      <c r="C10" s="74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</row>
    <row r="11" spans="1:18" s="132" customFormat="1" ht="18.75" customHeight="1">
      <c r="A11" s="52" t="s">
        <v>124</v>
      </c>
      <c r="B11" s="52"/>
      <c r="C11" s="58"/>
      <c r="D11" s="71">
        <v>472600769</v>
      </c>
      <c r="E11" s="71"/>
      <c r="F11" s="71">
        <v>-105582361</v>
      </c>
      <c r="G11" s="71"/>
      <c r="H11" s="71">
        <v>1110753348</v>
      </c>
      <c r="I11" s="87"/>
      <c r="J11" s="89">
        <v>4008644</v>
      </c>
      <c r="K11" s="71"/>
      <c r="L11" s="71">
        <v>50000000</v>
      </c>
      <c r="M11" s="71"/>
      <c r="N11" s="71">
        <v>105582361</v>
      </c>
      <c r="O11" s="71"/>
      <c r="P11" s="71">
        <v>1087412333</v>
      </c>
      <c r="Q11" s="87"/>
      <c r="R11" s="71">
        <f>SUM(D11:Q11)</f>
        <v>2724775094</v>
      </c>
    </row>
    <row r="12" spans="1:18" s="132" customFormat="1" ht="18.75" customHeight="1">
      <c r="A12" s="78" t="s">
        <v>125</v>
      </c>
      <c r="B12" s="58">
        <v>4</v>
      </c>
      <c r="C12" s="58"/>
      <c r="D12" s="121" t="s">
        <v>84</v>
      </c>
      <c r="E12" s="133"/>
      <c r="F12" s="121" t="s">
        <v>84</v>
      </c>
      <c r="G12" s="133"/>
      <c r="H12" s="121" t="s">
        <v>84</v>
      </c>
      <c r="I12" s="134">
        <v>0</v>
      </c>
      <c r="J12" s="121" t="s">
        <v>84</v>
      </c>
      <c r="K12" s="133"/>
      <c r="L12" s="121" t="s">
        <v>84</v>
      </c>
      <c r="M12" s="133"/>
      <c r="N12" s="121" t="s">
        <v>84</v>
      </c>
      <c r="O12" s="133"/>
      <c r="P12" s="135">
        <v>-9938294</v>
      </c>
      <c r="Q12" s="134"/>
      <c r="R12" s="135">
        <f>SUM(D12:Q12)</f>
        <v>-9938294</v>
      </c>
    </row>
    <row r="13" spans="1:18" s="132" customFormat="1" ht="18.75" customHeight="1">
      <c r="A13" s="120" t="s">
        <v>126</v>
      </c>
      <c r="B13" s="52"/>
      <c r="C13" s="58"/>
      <c r="D13" s="133"/>
      <c r="E13" s="133"/>
      <c r="F13" s="133"/>
      <c r="G13" s="133"/>
      <c r="H13" s="133"/>
      <c r="I13" s="134"/>
      <c r="J13" s="118"/>
      <c r="K13" s="133"/>
      <c r="L13" s="133"/>
      <c r="M13" s="133"/>
      <c r="N13" s="133"/>
      <c r="O13" s="133"/>
      <c r="P13" s="133"/>
      <c r="Q13" s="134"/>
      <c r="R13" s="133"/>
    </row>
    <row r="14" spans="1:18" s="132" customFormat="1" ht="18.75" customHeight="1">
      <c r="A14" s="120" t="s">
        <v>127</v>
      </c>
      <c r="B14" s="52"/>
      <c r="C14" s="58"/>
      <c r="D14" s="84">
        <f t="shared" ref="D14:R14" si="0">SUM(D11:D12)</f>
        <v>472600769</v>
      </c>
      <c r="E14" s="136">
        <f t="shared" si="0"/>
        <v>0</v>
      </c>
      <c r="F14" s="84">
        <f t="shared" si="0"/>
        <v>-105582361</v>
      </c>
      <c r="G14" s="136">
        <f t="shared" si="0"/>
        <v>0</v>
      </c>
      <c r="H14" s="84">
        <f t="shared" si="0"/>
        <v>1110753348</v>
      </c>
      <c r="I14" s="136">
        <f t="shared" si="0"/>
        <v>0</v>
      </c>
      <c r="J14" s="84">
        <f t="shared" si="0"/>
        <v>4008644</v>
      </c>
      <c r="K14" s="136">
        <f t="shared" si="0"/>
        <v>0</v>
      </c>
      <c r="L14" s="84">
        <f t="shared" si="0"/>
        <v>50000000</v>
      </c>
      <c r="M14" s="136">
        <f t="shared" si="0"/>
        <v>0</v>
      </c>
      <c r="N14" s="84">
        <f t="shared" si="0"/>
        <v>105582361</v>
      </c>
      <c r="O14" s="136">
        <f t="shared" si="0"/>
        <v>0</v>
      </c>
      <c r="P14" s="84">
        <f t="shared" si="0"/>
        <v>1077474039</v>
      </c>
      <c r="Q14" s="136">
        <f t="shared" si="0"/>
        <v>0</v>
      </c>
      <c r="R14" s="84">
        <f t="shared" si="0"/>
        <v>2714836800</v>
      </c>
    </row>
    <row r="15" spans="1:18" s="132" customFormat="1" ht="11.25" customHeight="1">
      <c r="A15" s="120"/>
      <c r="B15" s="52"/>
      <c r="C15" s="58"/>
      <c r="D15" s="71"/>
      <c r="E15" s="136"/>
      <c r="F15" s="71"/>
      <c r="G15" s="136"/>
      <c r="H15" s="71"/>
      <c r="I15" s="136"/>
      <c r="J15" s="71"/>
      <c r="K15" s="136"/>
      <c r="L15" s="71"/>
      <c r="M15" s="136"/>
      <c r="N15" s="71"/>
      <c r="O15" s="136"/>
      <c r="P15" s="71"/>
      <c r="Q15" s="136"/>
      <c r="R15" s="71"/>
    </row>
    <row r="16" spans="1:18" s="132" customFormat="1" ht="18.75" customHeight="1">
      <c r="A16" s="52" t="s">
        <v>98</v>
      </c>
      <c r="B16" s="52"/>
      <c r="C16" s="58"/>
      <c r="D16" s="137"/>
      <c r="E16" s="137"/>
      <c r="F16" s="137"/>
      <c r="G16" s="138"/>
      <c r="H16" s="137"/>
      <c r="I16" s="137"/>
      <c r="J16" s="137"/>
      <c r="K16" s="137"/>
      <c r="L16" s="137"/>
      <c r="M16" s="137"/>
      <c r="N16" s="137"/>
      <c r="O16" s="137"/>
      <c r="P16" s="137"/>
      <c r="Q16" s="138"/>
      <c r="R16" s="137"/>
    </row>
    <row r="17" spans="1:18" s="132" customFormat="1" ht="18.75" customHeight="1">
      <c r="A17" s="52" t="s">
        <v>99</v>
      </c>
      <c r="B17" s="52"/>
      <c r="C17" s="58"/>
      <c r="D17" s="137"/>
      <c r="E17" s="137"/>
      <c r="F17" s="137"/>
      <c r="G17" s="138"/>
      <c r="H17" s="137"/>
      <c r="I17" s="137"/>
      <c r="J17" s="137"/>
      <c r="K17" s="137"/>
      <c r="L17" s="137"/>
      <c r="M17" s="137"/>
      <c r="N17" s="137"/>
      <c r="O17" s="137"/>
      <c r="P17" s="137"/>
      <c r="Q17" s="138"/>
      <c r="R17" s="137"/>
    </row>
    <row r="18" spans="1:18" s="132" customFormat="1" ht="18.75" customHeight="1">
      <c r="A18" s="63" t="s">
        <v>100</v>
      </c>
      <c r="B18" s="52"/>
      <c r="C18" s="58"/>
      <c r="D18" s="137"/>
      <c r="E18" s="137"/>
      <c r="F18" s="137"/>
      <c r="G18" s="138"/>
      <c r="H18" s="137"/>
      <c r="I18" s="137"/>
      <c r="J18" s="137"/>
      <c r="K18" s="137"/>
      <c r="L18" s="137"/>
      <c r="M18" s="137"/>
      <c r="N18" s="137"/>
      <c r="O18" s="137"/>
      <c r="P18" s="137"/>
      <c r="Q18" s="138"/>
      <c r="R18" s="137"/>
    </row>
    <row r="19" spans="1:18" s="132" customFormat="1" ht="18.75" customHeight="1">
      <c r="A19" s="63" t="s">
        <v>101</v>
      </c>
      <c r="B19" s="52"/>
      <c r="C19" s="58"/>
      <c r="D19" s="137"/>
      <c r="E19" s="137"/>
      <c r="F19" s="137"/>
      <c r="G19" s="138"/>
      <c r="H19" s="137"/>
      <c r="I19" s="137"/>
      <c r="J19" s="137"/>
      <c r="K19" s="137"/>
      <c r="L19" s="137"/>
      <c r="M19" s="137"/>
      <c r="N19" s="137"/>
      <c r="O19" s="137"/>
      <c r="P19" s="137"/>
      <c r="Q19" s="138"/>
      <c r="R19" s="137"/>
    </row>
    <row r="20" spans="1:18" s="132" customFormat="1" ht="18.75" customHeight="1">
      <c r="A20" s="79" t="s">
        <v>88</v>
      </c>
      <c r="B20" s="58" t="s">
        <v>131</v>
      </c>
      <c r="C20" s="58"/>
      <c r="D20" s="83">
        <v>-14000000</v>
      </c>
      <c r="E20" s="137"/>
      <c r="F20" s="83">
        <v>105582361</v>
      </c>
      <c r="G20" s="138"/>
      <c r="H20" s="83">
        <v>-91582361</v>
      </c>
      <c r="I20" s="137"/>
      <c r="J20" s="83" t="s">
        <v>84</v>
      </c>
      <c r="K20" s="137"/>
      <c r="L20" s="83" t="s">
        <v>84</v>
      </c>
      <c r="M20" s="137"/>
      <c r="N20" s="83">
        <v>-105582361</v>
      </c>
      <c r="P20" s="83">
        <v>105582361</v>
      </c>
      <c r="Q20" s="138"/>
      <c r="R20" s="83" t="s">
        <v>84</v>
      </c>
    </row>
    <row r="21" spans="1:18" s="132" customFormat="1" ht="18.75" customHeight="1">
      <c r="A21" s="79" t="s">
        <v>120</v>
      </c>
      <c r="B21" s="58" t="s">
        <v>134</v>
      </c>
      <c r="C21" s="58"/>
      <c r="D21" s="83">
        <v>21894320</v>
      </c>
      <c r="E21" s="137"/>
      <c r="F21" s="83" t="s">
        <v>84</v>
      </c>
      <c r="G21" s="138"/>
      <c r="H21" s="83">
        <v>100520470</v>
      </c>
      <c r="I21" s="137"/>
      <c r="J21" s="83">
        <v>-4722307</v>
      </c>
      <c r="K21" s="137"/>
      <c r="L21" s="83" t="s">
        <v>84</v>
      </c>
      <c r="M21" s="137"/>
      <c r="N21" s="83" t="s">
        <v>84</v>
      </c>
      <c r="P21" s="83" t="s">
        <v>84</v>
      </c>
      <c r="Q21" s="138"/>
      <c r="R21" s="137">
        <f>SUM(D21:Q21)</f>
        <v>117692483</v>
      </c>
    </row>
    <row r="22" spans="1:18" s="132" customFormat="1" ht="18.75" customHeight="1">
      <c r="A22" s="79" t="s">
        <v>89</v>
      </c>
      <c r="B22" s="58">
        <v>22</v>
      </c>
      <c r="C22" s="58"/>
      <c r="D22" s="83" t="s">
        <v>84</v>
      </c>
      <c r="E22" s="137"/>
      <c r="F22" s="83" t="s">
        <v>84</v>
      </c>
      <c r="G22" s="138"/>
      <c r="H22" s="83" t="s">
        <v>84</v>
      </c>
      <c r="I22" s="137"/>
      <c r="J22" s="83">
        <v>1396830</v>
      </c>
      <c r="K22" s="137"/>
      <c r="L22" s="83" t="s">
        <v>84</v>
      </c>
      <c r="M22" s="137"/>
      <c r="N22" s="83" t="s">
        <v>84</v>
      </c>
      <c r="P22" s="83" t="s">
        <v>84</v>
      </c>
      <c r="Q22" s="138"/>
      <c r="R22" s="83">
        <f>SUM(D22:Q22)</f>
        <v>1396830</v>
      </c>
    </row>
    <row r="23" spans="1:18" s="132" customFormat="1" ht="18.75" customHeight="1">
      <c r="A23" s="79" t="s">
        <v>121</v>
      </c>
      <c r="B23" s="58">
        <v>34</v>
      </c>
      <c r="C23" s="58"/>
      <c r="D23" s="83" t="s">
        <v>84</v>
      </c>
      <c r="E23" s="137"/>
      <c r="F23" s="110" t="s">
        <v>84</v>
      </c>
      <c r="G23" s="138"/>
      <c r="H23" s="83" t="s">
        <v>84</v>
      </c>
      <c r="I23" s="137"/>
      <c r="J23" s="83" t="s">
        <v>84</v>
      </c>
      <c r="K23" s="137"/>
      <c r="L23" s="83" t="s">
        <v>84</v>
      </c>
      <c r="M23" s="137"/>
      <c r="N23" s="83" t="s">
        <v>84</v>
      </c>
      <c r="P23" s="83">
        <v>-276740756</v>
      </c>
      <c r="Q23" s="138"/>
      <c r="R23" s="83">
        <f>SUM(D23:Q23)</f>
        <v>-276740756</v>
      </c>
    </row>
    <row r="24" spans="1:18" s="132" customFormat="1" ht="18.75" customHeight="1">
      <c r="A24" s="63" t="s">
        <v>80</v>
      </c>
      <c r="B24" s="78"/>
      <c r="C24" s="58"/>
      <c r="D24" s="139"/>
      <c r="E24" s="136"/>
      <c r="F24" s="136"/>
      <c r="G24" s="138"/>
      <c r="H24" s="139"/>
      <c r="I24" s="138"/>
      <c r="J24" s="139"/>
      <c r="K24" s="138"/>
      <c r="L24" s="139"/>
      <c r="M24" s="138"/>
      <c r="N24" s="139"/>
      <c r="O24" s="138"/>
      <c r="P24" s="139"/>
      <c r="Q24" s="138"/>
      <c r="R24" s="139"/>
    </row>
    <row r="25" spans="1:18" s="132" customFormat="1" ht="18.75" customHeight="1">
      <c r="A25" s="63" t="s">
        <v>81</v>
      </c>
      <c r="B25" s="52"/>
      <c r="C25" s="58"/>
      <c r="D25" s="84">
        <f>SUM(D18:D23)</f>
        <v>7894320</v>
      </c>
      <c r="E25" s="71"/>
      <c r="F25" s="84">
        <f>SUM(F18:F23)</f>
        <v>105582361</v>
      </c>
      <c r="G25" s="69"/>
      <c r="H25" s="84">
        <f>SUM(H18:H23)</f>
        <v>8938109</v>
      </c>
      <c r="I25" s="70"/>
      <c r="J25" s="85">
        <f>SUM(J18:J23)</f>
        <v>-3325477</v>
      </c>
      <c r="K25" s="69"/>
      <c r="L25" s="85" t="s">
        <v>84</v>
      </c>
      <c r="M25" s="69"/>
      <c r="N25" s="84">
        <f>SUM(N18:N23)</f>
        <v>-105582361</v>
      </c>
      <c r="O25" s="69"/>
      <c r="P25" s="84">
        <f>SUM(P18:P23)</f>
        <v>-171158395</v>
      </c>
      <c r="Q25" s="70"/>
      <c r="R25" s="84">
        <f>SUM(R18:R23)</f>
        <v>-157651443</v>
      </c>
    </row>
    <row r="26" spans="1:18" s="132" customFormat="1" ht="11.25" customHeight="1">
      <c r="A26" s="63"/>
      <c r="B26" s="52"/>
      <c r="C26" s="58"/>
      <c r="D26" s="137"/>
      <c r="E26" s="137"/>
      <c r="F26" s="137"/>
      <c r="G26" s="138"/>
      <c r="H26" s="137"/>
      <c r="I26" s="137"/>
      <c r="J26" s="137"/>
      <c r="K26" s="137"/>
      <c r="L26" s="137"/>
      <c r="M26" s="137"/>
      <c r="N26" s="137"/>
      <c r="O26" s="137"/>
      <c r="P26" s="137"/>
      <c r="Q26" s="138"/>
      <c r="R26" s="137"/>
    </row>
    <row r="27" spans="1:18" s="132" customFormat="1" ht="18.75" customHeight="1">
      <c r="A27" s="52" t="s">
        <v>132</v>
      </c>
      <c r="B27" s="91"/>
      <c r="C27" s="58"/>
      <c r="D27" s="137"/>
      <c r="E27" s="137"/>
      <c r="F27" s="137"/>
      <c r="G27" s="138"/>
      <c r="H27" s="137"/>
      <c r="I27" s="137"/>
      <c r="J27" s="137"/>
      <c r="K27" s="137"/>
      <c r="L27" s="137"/>
      <c r="M27" s="137"/>
      <c r="N27" s="137"/>
      <c r="O27" s="137"/>
      <c r="P27" s="137"/>
      <c r="Q27" s="138"/>
      <c r="R27" s="137"/>
    </row>
    <row r="28" spans="1:18" s="132" customFormat="1" ht="18.75" customHeight="1">
      <c r="A28" s="79" t="s">
        <v>82</v>
      </c>
      <c r="B28" s="52"/>
      <c r="C28" s="58"/>
      <c r="D28" s="83" t="s">
        <v>84</v>
      </c>
      <c r="E28" s="83"/>
      <c r="F28" s="83" t="s">
        <v>84</v>
      </c>
      <c r="G28" s="138"/>
      <c r="H28" s="83" t="s">
        <v>84</v>
      </c>
      <c r="I28" s="138"/>
      <c r="J28" s="83" t="s">
        <v>84</v>
      </c>
      <c r="K28" s="138"/>
      <c r="L28" s="83" t="s">
        <v>84</v>
      </c>
      <c r="M28" s="138"/>
      <c r="N28" s="83" t="s">
        <v>84</v>
      </c>
      <c r="O28" s="138"/>
      <c r="P28" s="137">
        <f>'PL-8-9'!J61</f>
        <v>1765541886</v>
      </c>
      <c r="Q28" s="138"/>
      <c r="R28" s="137">
        <f>SUM(D28:Q28)</f>
        <v>1765541886</v>
      </c>
    </row>
    <row r="29" spans="1:18" s="132" customFormat="1" ht="18.75" customHeight="1">
      <c r="A29" s="78" t="s">
        <v>83</v>
      </c>
      <c r="B29" s="52"/>
      <c r="C29" s="58"/>
      <c r="D29" s="83"/>
      <c r="E29" s="83"/>
      <c r="F29" s="83"/>
      <c r="G29" s="138"/>
      <c r="H29" s="83"/>
      <c r="I29" s="138"/>
      <c r="J29" s="83"/>
      <c r="K29" s="138"/>
      <c r="L29" s="83"/>
      <c r="M29" s="138"/>
      <c r="N29" s="83"/>
      <c r="O29" s="138"/>
      <c r="P29" s="83"/>
      <c r="Q29" s="138"/>
      <c r="R29" s="83"/>
    </row>
    <row r="30" spans="1:18" s="132" customFormat="1" ht="18.75" customHeight="1">
      <c r="A30" s="78" t="s">
        <v>138</v>
      </c>
      <c r="B30" s="52"/>
      <c r="C30" s="58"/>
      <c r="D30" s="111"/>
      <c r="E30" s="111"/>
      <c r="F30" s="111"/>
      <c r="G30" s="140"/>
      <c r="H30" s="111"/>
      <c r="I30" s="140"/>
      <c r="J30" s="111"/>
      <c r="K30" s="140"/>
      <c r="L30" s="111"/>
      <c r="M30" s="140"/>
      <c r="N30" s="111"/>
      <c r="O30" s="138"/>
      <c r="P30" s="83"/>
      <c r="Q30" s="138"/>
      <c r="R30" s="83"/>
    </row>
    <row r="31" spans="1:18" s="132" customFormat="1" ht="18.75" customHeight="1">
      <c r="A31" s="78" t="s">
        <v>139</v>
      </c>
      <c r="B31" s="58">
        <v>19</v>
      </c>
      <c r="C31" s="58"/>
      <c r="D31" s="110" t="s">
        <v>84</v>
      </c>
      <c r="E31" s="83"/>
      <c r="F31" s="110" t="s">
        <v>84</v>
      </c>
      <c r="G31" s="138"/>
      <c r="H31" s="83" t="s">
        <v>84</v>
      </c>
      <c r="I31" s="138"/>
      <c r="J31" s="110" t="s">
        <v>84</v>
      </c>
      <c r="K31" s="138"/>
      <c r="L31" s="110" t="s">
        <v>84</v>
      </c>
      <c r="M31" s="140"/>
      <c r="N31" s="110" t="s">
        <v>84</v>
      </c>
      <c r="O31" s="138"/>
      <c r="P31" s="83">
        <v>4821740</v>
      </c>
      <c r="Q31" s="138"/>
      <c r="R31" s="83">
        <f>SUM(D31:P31)</f>
        <v>4821740</v>
      </c>
    </row>
    <row r="32" spans="1:18" s="132" customFormat="1" ht="18.75" customHeight="1">
      <c r="A32" s="52" t="s">
        <v>115</v>
      </c>
      <c r="B32" s="52"/>
      <c r="C32" s="58"/>
      <c r="D32" s="143" t="s">
        <v>84</v>
      </c>
      <c r="E32" s="89">
        <f>SUM(E28:E30)</f>
        <v>0</v>
      </c>
      <c r="F32" s="143" t="s">
        <v>84</v>
      </c>
      <c r="G32" s="89">
        <f>SUM(G28:G30)</f>
        <v>0</v>
      </c>
      <c r="H32" s="143" t="s">
        <v>84</v>
      </c>
      <c r="I32" s="89">
        <f>SUM(I28:I30)</f>
        <v>0</v>
      </c>
      <c r="J32" s="143" t="s">
        <v>84</v>
      </c>
      <c r="K32" s="89">
        <f>SUM(K28:K30)</f>
        <v>0</v>
      </c>
      <c r="L32" s="143" t="s">
        <v>84</v>
      </c>
      <c r="M32" s="89">
        <f>SUM(M28:M30)</f>
        <v>0</v>
      </c>
      <c r="N32" s="143" t="s">
        <v>84</v>
      </c>
      <c r="O32" s="89">
        <f>SUM(O28:O30)</f>
        <v>0</v>
      </c>
      <c r="P32" s="144">
        <f>SUM(P28:P31)</f>
        <v>1770363626</v>
      </c>
      <c r="Q32" s="89">
        <f>SUM(Q28:Q30)</f>
        <v>0</v>
      </c>
      <c r="R32" s="144">
        <f>SUM(R28:R31)</f>
        <v>1770363626</v>
      </c>
    </row>
    <row r="33" spans="1:18" s="132" customFormat="1" ht="11.25" customHeight="1">
      <c r="A33" s="78"/>
      <c r="B33" s="52"/>
      <c r="C33" s="53"/>
      <c r="D33" s="136"/>
      <c r="E33" s="136"/>
      <c r="F33" s="136"/>
      <c r="G33" s="140"/>
      <c r="H33" s="136"/>
      <c r="I33" s="140"/>
      <c r="J33" s="136"/>
      <c r="K33" s="140"/>
      <c r="L33" s="136"/>
      <c r="M33" s="140"/>
      <c r="N33" s="136"/>
      <c r="O33" s="140"/>
      <c r="P33" s="136"/>
      <c r="Q33" s="140"/>
      <c r="R33" s="136"/>
    </row>
    <row r="34" spans="1:18" s="132" customFormat="1" ht="18.75" customHeight="1" thickBot="1">
      <c r="A34" s="52" t="s">
        <v>123</v>
      </c>
      <c r="B34" s="52"/>
      <c r="C34" s="63"/>
      <c r="D34" s="141">
        <f>SUM(D14,D25,D32)</f>
        <v>480495089</v>
      </c>
      <c r="E34" s="71">
        <f>SUM(E14,E25,E32)</f>
        <v>0</v>
      </c>
      <c r="F34" s="142" t="s">
        <v>84</v>
      </c>
      <c r="G34" s="71">
        <f t="shared" ref="G34:M34" si="1">SUM(G14,G25,G32)</f>
        <v>0</v>
      </c>
      <c r="H34" s="141">
        <f t="shared" si="1"/>
        <v>1119691457</v>
      </c>
      <c r="I34" s="71">
        <f t="shared" si="1"/>
        <v>0</v>
      </c>
      <c r="J34" s="141">
        <f t="shared" si="1"/>
        <v>683167</v>
      </c>
      <c r="K34" s="71">
        <f t="shared" si="1"/>
        <v>0</v>
      </c>
      <c r="L34" s="141">
        <f t="shared" si="1"/>
        <v>50000000</v>
      </c>
      <c r="M34" s="71">
        <f t="shared" si="1"/>
        <v>0</v>
      </c>
      <c r="N34" s="142" t="s">
        <v>84</v>
      </c>
      <c r="O34" s="71">
        <f>SUM(O14,O25,O32)</f>
        <v>0</v>
      </c>
      <c r="P34" s="141">
        <f>SUM(P14,P25,P32)</f>
        <v>2676679270</v>
      </c>
      <c r="Q34" s="71">
        <f>SUM(Q14,Q25,Q32)</f>
        <v>0</v>
      </c>
      <c r="R34" s="141">
        <f>SUM(R14,R25,R32)</f>
        <v>4327548983</v>
      </c>
    </row>
    <row r="35" spans="1:18" ht="18.75" customHeight="1" thickTop="1">
      <c r="A35" s="30" t="s">
        <v>13</v>
      </c>
      <c r="B35" s="36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18.75" customHeight="1">
      <c r="A36" s="94" t="s">
        <v>79</v>
      </c>
      <c r="B36" s="75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2"/>
    </row>
    <row r="37" spans="1:18" ht="18.75" customHeight="1">
      <c r="A37" s="35"/>
      <c r="B37" s="75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2"/>
    </row>
    <row r="38" spans="1:18" ht="18.75" customHeight="1">
      <c r="A38" s="92"/>
      <c r="B38" s="38"/>
      <c r="C38" s="124"/>
      <c r="D38" s="518" t="s">
        <v>11</v>
      </c>
      <c r="E38" s="518"/>
      <c r="F38" s="518"/>
      <c r="G38" s="518"/>
      <c r="H38" s="518"/>
      <c r="I38" s="518"/>
      <c r="J38" s="518"/>
      <c r="K38" s="518"/>
      <c r="L38" s="518"/>
      <c r="M38" s="518"/>
      <c r="N38" s="518"/>
      <c r="O38" s="518"/>
      <c r="P38" s="518"/>
      <c r="Q38" s="518"/>
      <c r="R38" s="518"/>
    </row>
    <row r="39" spans="1:18" ht="18.75" customHeight="1">
      <c r="A39" s="92"/>
      <c r="B39" s="38"/>
      <c r="C39" s="124"/>
      <c r="D39" s="126"/>
      <c r="E39" s="126"/>
      <c r="F39" s="126"/>
      <c r="G39" s="126"/>
      <c r="H39" s="126"/>
      <c r="I39" s="126"/>
      <c r="J39" s="126"/>
      <c r="K39" s="126"/>
      <c r="L39" s="519" t="s">
        <v>3</v>
      </c>
      <c r="M39" s="519"/>
      <c r="N39" s="519"/>
      <c r="O39" s="519"/>
      <c r="P39" s="519"/>
      <c r="Q39" s="126"/>
      <c r="R39" s="126"/>
    </row>
    <row r="40" spans="1:18" ht="18.75" customHeight="1">
      <c r="A40" s="92"/>
      <c r="B40" s="67"/>
      <c r="C40" s="93"/>
      <c r="D40" s="95" t="s">
        <v>103</v>
      </c>
      <c r="E40" s="95"/>
      <c r="F40" s="95"/>
      <c r="G40" s="107"/>
      <c r="H40" s="107"/>
      <c r="I40" s="107"/>
      <c r="J40" s="82"/>
      <c r="K40" s="107"/>
      <c r="L40" s="517" t="s">
        <v>29</v>
      </c>
      <c r="M40" s="517"/>
      <c r="N40" s="517"/>
      <c r="O40" s="127"/>
      <c r="P40" s="127"/>
      <c r="Q40" s="92"/>
      <c r="R40" s="128"/>
    </row>
    <row r="41" spans="1:18" ht="18.75" customHeight="1">
      <c r="A41" s="129"/>
      <c r="B41" s="76"/>
      <c r="C41" s="130"/>
      <c r="D41" s="95" t="s">
        <v>35</v>
      </c>
      <c r="E41" s="95"/>
      <c r="F41" s="95"/>
      <c r="G41" s="129"/>
      <c r="H41" s="129"/>
      <c r="I41" s="129"/>
      <c r="J41" s="82" t="s">
        <v>108</v>
      </c>
      <c r="K41" s="93"/>
      <c r="L41" s="127"/>
      <c r="M41" s="127"/>
      <c r="N41" s="93" t="s">
        <v>30</v>
      </c>
      <c r="O41" s="82"/>
      <c r="P41" s="131"/>
      <c r="Q41" s="131"/>
      <c r="R41" s="128" t="s">
        <v>6</v>
      </c>
    </row>
    <row r="42" spans="1:18" ht="18.75" customHeight="1">
      <c r="A42" s="129"/>
      <c r="B42" s="76" t="s">
        <v>0</v>
      </c>
      <c r="C42" s="74"/>
      <c r="D42" s="93" t="s">
        <v>104</v>
      </c>
      <c r="E42" s="93"/>
      <c r="F42" s="93" t="s">
        <v>30</v>
      </c>
      <c r="G42" s="93"/>
      <c r="H42" s="93" t="s">
        <v>4</v>
      </c>
      <c r="I42" s="93"/>
      <c r="J42" s="82" t="s">
        <v>109</v>
      </c>
      <c r="K42" s="93"/>
      <c r="L42" s="82" t="s">
        <v>102</v>
      </c>
      <c r="M42" s="82"/>
      <c r="N42" s="93" t="s">
        <v>54</v>
      </c>
      <c r="O42" s="82"/>
      <c r="P42" s="82" t="s">
        <v>5</v>
      </c>
      <c r="Q42" s="131"/>
      <c r="R42" s="93" t="s">
        <v>56</v>
      </c>
    </row>
    <row r="43" spans="1:18" ht="18.75" customHeight="1">
      <c r="A43" s="129"/>
      <c r="B43" s="76"/>
      <c r="C43" s="74"/>
      <c r="D43" s="512" t="s">
        <v>116</v>
      </c>
      <c r="E43" s="512"/>
      <c r="F43" s="512"/>
      <c r="G43" s="512"/>
      <c r="H43" s="512"/>
      <c r="I43" s="512"/>
      <c r="J43" s="512"/>
      <c r="K43" s="512"/>
      <c r="L43" s="512"/>
      <c r="M43" s="512"/>
      <c r="N43" s="512"/>
      <c r="O43" s="512"/>
      <c r="P43" s="512"/>
      <c r="Q43" s="512"/>
      <c r="R43" s="512"/>
    </row>
    <row r="44" spans="1:18" ht="18.75" customHeight="1">
      <c r="A44" s="52" t="s">
        <v>140</v>
      </c>
      <c r="B44" s="76"/>
      <c r="C44" s="74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</row>
    <row r="45" spans="1:18" ht="18.75" customHeight="1">
      <c r="A45" s="52" t="s">
        <v>144</v>
      </c>
      <c r="B45" s="52"/>
      <c r="C45" s="58"/>
      <c r="D45" s="71"/>
      <c r="E45" s="71"/>
      <c r="F45" s="71"/>
      <c r="G45" s="71"/>
      <c r="H45" s="71"/>
      <c r="I45" s="87"/>
      <c r="J45" s="89"/>
      <c r="K45" s="71"/>
      <c r="L45" s="71"/>
      <c r="M45" s="71"/>
      <c r="N45" s="71"/>
      <c r="O45" s="71"/>
      <c r="P45" s="71"/>
      <c r="Q45" s="87"/>
      <c r="R45" s="71">
        <f>SUM(D45:Q45)</f>
        <v>0</v>
      </c>
    </row>
    <row r="46" spans="1:18" ht="18.75" customHeight="1">
      <c r="A46" s="78" t="s">
        <v>125</v>
      </c>
      <c r="B46" s="58">
        <v>4</v>
      </c>
      <c r="C46" s="58"/>
      <c r="D46" s="121"/>
      <c r="E46" s="133"/>
      <c r="F46" s="121"/>
      <c r="G46" s="133"/>
      <c r="H46" s="121"/>
      <c r="I46" s="134"/>
      <c r="J46" s="121"/>
      <c r="K46" s="133"/>
      <c r="L46" s="121"/>
      <c r="M46" s="133"/>
      <c r="N46" s="121"/>
      <c r="O46" s="133"/>
      <c r="P46" s="135"/>
      <c r="Q46" s="134"/>
      <c r="R46" s="135">
        <f>SUM(D46:Q46)</f>
        <v>0</v>
      </c>
    </row>
    <row r="47" spans="1:18" ht="18.75" customHeight="1">
      <c r="A47" s="120" t="s">
        <v>141</v>
      </c>
      <c r="B47" s="52"/>
      <c r="C47" s="58"/>
      <c r="D47" s="133"/>
      <c r="E47" s="133"/>
      <c r="F47" s="133"/>
      <c r="G47" s="133"/>
      <c r="H47" s="133"/>
      <c r="I47" s="134"/>
      <c r="J47" s="118"/>
      <c r="K47" s="133"/>
      <c r="L47" s="133"/>
      <c r="M47" s="133"/>
      <c r="N47" s="133"/>
      <c r="O47" s="133"/>
      <c r="P47" s="133"/>
      <c r="Q47" s="134"/>
      <c r="R47" s="133"/>
    </row>
    <row r="48" spans="1:18" ht="18.75" customHeight="1">
      <c r="A48" s="120" t="s">
        <v>142</v>
      </c>
      <c r="B48" s="52"/>
      <c r="C48" s="58"/>
      <c r="D48" s="84">
        <f t="shared" ref="D48:R48" si="2">SUM(D45:D46)</f>
        <v>0</v>
      </c>
      <c r="E48" s="136">
        <f t="shared" si="2"/>
        <v>0</v>
      </c>
      <c r="F48" s="84">
        <f t="shared" si="2"/>
        <v>0</v>
      </c>
      <c r="G48" s="136">
        <f t="shared" si="2"/>
        <v>0</v>
      </c>
      <c r="H48" s="84">
        <f t="shared" si="2"/>
        <v>0</v>
      </c>
      <c r="I48" s="136">
        <f t="shared" si="2"/>
        <v>0</v>
      </c>
      <c r="J48" s="84">
        <f t="shared" si="2"/>
        <v>0</v>
      </c>
      <c r="K48" s="136">
        <f t="shared" si="2"/>
        <v>0</v>
      </c>
      <c r="L48" s="84">
        <f t="shared" si="2"/>
        <v>0</v>
      </c>
      <c r="M48" s="136">
        <f t="shared" si="2"/>
        <v>0</v>
      </c>
      <c r="N48" s="84">
        <f t="shared" si="2"/>
        <v>0</v>
      </c>
      <c r="O48" s="136">
        <f t="shared" si="2"/>
        <v>0</v>
      </c>
      <c r="P48" s="84">
        <f t="shared" si="2"/>
        <v>0</v>
      </c>
      <c r="Q48" s="136">
        <f t="shared" si="2"/>
        <v>0</v>
      </c>
      <c r="R48" s="84">
        <f t="shared" si="2"/>
        <v>0</v>
      </c>
    </row>
    <row r="49" spans="1:18" ht="18.75" customHeight="1">
      <c r="A49" s="120"/>
      <c r="B49" s="52"/>
      <c r="C49" s="58"/>
      <c r="D49" s="71"/>
      <c r="E49" s="136"/>
      <c r="F49" s="71"/>
      <c r="G49" s="136"/>
      <c r="H49" s="71"/>
      <c r="I49" s="136"/>
      <c r="J49" s="71"/>
      <c r="K49" s="136"/>
      <c r="L49" s="71"/>
      <c r="M49" s="136"/>
      <c r="N49" s="71"/>
      <c r="O49" s="136"/>
      <c r="P49" s="71"/>
      <c r="Q49" s="136"/>
      <c r="R49" s="71"/>
    </row>
    <row r="50" spans="1:18" ht="18.75" customHeight="1">
      <c r="A50" s="52" t="s">
        <v>98</v>
      </c>
      <c r="B50" s="52"/>
      <c r="C50" s="58"/>
      <c r="D50" s="137"/>
      <c r="E50" s="137"/>
      <c r="F50" s="137"/>
      <c r="G50" s="138"/>
      <c r="H50" s="137"/>
      <c r="I50" s="137"/>
      <c r="J50" s="137"/>
      <c r="K50" s="137"/>
      <c r="L50" s="137"/>
      <c r="M50" s="137"/>
      <c r="N50" s="137"/>
      <c r="O50" s="137"/>
      <c r="P50" s="137"/>
      <c r="Q50" s="138"/>
      <c r="R50" s="137"/>
    </row>
    <row r="51" spans="1:18" ht="18.75" customHeight="1">
      <c r="A51" s="52" t="s">
        <v>99</v>
      </c>
      <c r="B51" s="52"/>
      <c r="C51" s="58"/>
      <c r="D51" s="137"/>
      <c r="E51" s="137"/>
      <c r="F51" s="137"/>
      <c r="G51" s="138"/>
      <c r="H51" s="137"/>
      <c r="I51" s="137"/>
      <c r="J51" s="137"/>
      <c r="K51" s="137"/>
      <c r="L51" s="137"/>
      <c r="M51" s="137"/>
      <c r="N51" s="137"/>
      <c r="O51" s="137"/>
      <c r="P51" s="137"/>
      <c r="Q51" s="138"/>
      <c r="R51" s="137"/>
    </row>
    <row r="52" spans="1:18" ht="18.75" customHeight="1">
      <c r="A52" s="63" t="s">
        <v>100</v>
      </c>
      <c r="B52" s="52"/>
      <c r="C52" s="58"/>
      <c r="D52" s="137"/>
      <c r="E52" s="137"/>
      <c r="F52" s="137"/>
      <c r="G52" s="138"/>
      <c r="H52" s="137"/>
      <c r="I52" s="137"/>
      <c r="J52" s="137"/>
      <c r="K52" s="137"/>
      <c r="L52" s="137"/>
      <c r="M52" s="137"/>
      <c r="N52" s="137"/>
      <c r="O52" s="137"/>
      <c r="P52" s="137"/>
      <c r="Q52" s="138"/>
      <c r="R52" s="137"/>
    </row>
    <row r="53" spans="1:18" ht="18.75" customHeight="1">
      <c r="A53" s="63" t="s">
        <v>101</v>
      </c>
      <c r="B53" s="52"/>
      <c r="C53" s="58"/>
      <c r="D53" s="137"/>
      <c r="E53" s="137"/>
      <c r="F53" s="137"/>
      <c r="G53" s="138"/>
      <c r="H53" s="137"/>
      <c r="I53" s="137"/>
      <c r="J53" s="137"/>
      <c r="K53" s="137"/>
      <c r="L53" s="137"/>
      <c r="M53" s="137"/>
      <c r="N53" s="137"/>
      <c r="O53" s="137"/>
      <c r="P53" s="137"/>
      <c r="Q53" s="138"/>
      <c r="R53" s="137"/>
    </row>
    <row r="54" spans="1:18" ht="18.75" customHeight="1">
      <c r="A54" s="79" t="s">
        <v>88</v>
      </c>
      <c r="B54" s="58" t="s">
        <v>131</v>
      </c>
      <c r="C54" s="58"/>
      <c r="D54" s="83"/>
      <c r="E54" s="137"/>
      <c r="F54" s="83"/>
      <c r="G54" s="138"/>
      <c r="H54" s="83"/>
      <c r="I54" s="137"/>
      <c r="J54" s="83"/>
      <c r="K54" s="137"/>
      <c r="L54" s="83"/>
      <c r="M54" s="137"/>
      <c r="N54" s="83"/>
      <c r="O54" s="132"/>
      <c r="P54" s="83"/>
      <c r="Q54" s="138"/>
      <c r="R54" s="83" t="s">
        <v>84</v>
      </c>
    </row>
    <row r="55" spans="1:18" ht="18.75" customHeight="1">
      <c r="A55" s="79" t="s">
        <v>120</v>
      </c>
      <c r="B55" s="58" t="s">
        <v>134</v>
      </c>
      <c r="C55" s="58"/>
      <c r="D55" s="83"/>
      <c r="E55" s="137"/>
      <c r="F55" s="83"/>
      <c r="G55" s="138"/>
      <c r="H55" s="83"/>
      <c r="I55" s="137"/>
      <c r="J55" s="83"/>
      <c r="K55" s="137"/>
      <c r="L55" s="83"/>
      <c r="M55" s="137"/>
      <c r="N55" s="83"/>
      <c r="O55" s="132"/>
      <c r="P55" s="83"/>
      <c r="Q55" s="138"/>
      <c r="R55" s="137">
        <f>SUM(D55:Q55)</f>
        <v>0</v>
      </c>
    </row>
    <row r="56" spans="1:18" ht="18.75" customHeight="1">
      <c r="A56" s="79" t="s">
        <v>89</v>
      </c>
      <c r="B56" s="58">
        <v>22</v>
      </c>
      <c r="C56" s="58"/>
      <c r="D56" s="83"/>
      <c r="E56" s="137"/>
      <c r="F56" s="83"/>
      <c r="G56" s="138"/>
      <c r="H56" s="83"/>
      <c r="I56" s="137"/>
      <c r="J56" s="83"/>
      <c r="K56" s="137"/>
      <c r="L56" s="83"/>
      <c r="M56" s="137"/>
      <c r="N56" s="83"/>
      <c r="O56" s="132"/>
      <c r="P56" s="83"/>
      <c r="Q56" s="138"/>
      <c r="R56" s="83">
        <f>SUM(D56:Q56)</f>
        <v>0</v>
      </c>
    </row>
    <row r="57" spans="1:18" ht="18.75" customHeight="1">
      <c r="A57" s="79" t="s">
        <v>121</v>
      </c>
      <c r="B57" s="58">
        <v>34</v>
      </c>
      <c r="C57" s="58"/>
      <c r="D57" s="83"/>
      <c r="E57" s="137"/>
      <c r="F57" s="110"/>
      <c r="G57" s="138"/>
      <c r="H57" s="83"/>
      <c r="I57" s="137"/>
      <c r="J57" s="83"/>
      <c r="K57" s="137"/>
      <c r="L57" s="83"/>
      <c r="M57" s="137"/>
      <c r="N57" s="83"/>
      <c r="O57" s="132"/>
      <c r="P57" s="83"/>
      <c r="Q57" s="138"/>
      <c r="R57" s="83">
        <f>SUM(D57:Q57)</f>
        <v>0</v>
      </c>
    </row>
    <row r="58" spans="1:18" ht="18.75" customHeight="1">
      <c r="A58" s="63" t="s">
        <v>80</v>
      </c>
      <c r="B58" s="78"/>
      <c r="C58" s="58"/>
      <c r="D58" s="139"/>
      <c r="E58" s="136"/>
      <c r="F58" s="136"/>
      <c r="G58" s="138"/>
      <c r="H58" s="139"/>
      <c r="I58" s="138"/>
      <c r="J58" s="139"/>
      <c r="K58" s="138"/>
      <c r="L58" s="139"/>
      <c r="M58" s="138"/>
      <c r="N58" s="139"/>
      <c r="O58" s="138"/>
      <c r="P58" s="139"/>
      <c r="Q58" s="138"/>
      <c r="R58" s="139"/>
    </row>
    <row r="59" spans="1:18" ht="18.75" customHeight="1">
      <c r="A59" s="63" t="s">
        <v>81</v>
      </c>
      <c r="B59" s="52"/>
      <c r="C59" s="58"/>
      <c r="D59" s="84">
        <f>SUM(D52:D57)</f>
        <v>0</v>
      </c>
      <c r="E59" s="71"/>
      <c r="F59" s="84">
        <f>SUM(F52:F57)</f>
        <v>0</v>
      </c>
      <c r="G59" s="69"/>
      <c r="H59" s="84">
        <f>SUM(H52:H57)</f>
        <v>0</v>
      </c>
      <c r="I59" s="70"/>
      <c r="J59" s="85">
        <f>SUM(J52:J57)</f>
        <v>0</v>
      </c>
      <c r="K59" s="69"/>
      <c r="L59" s="85" t="s">
        <v>84</v>
      </c>
      <c r="M59" s="69"/>
      <c r="N59" s="84">
        <f>SUM(N52:N57)</f>
        <v>0</v>
      </c>
      <c r="O59" s="69"/>
      <c r="P59" s="84">
        <f>SUM(P52:P57)</f>
        <v>0</v>
      </c>
      <c r="Q59" s="70"/>
      <c r="R59" s="84">
        <f>SUM(R52:R57)</f>
        <v>0</v>
      </c>
    </row>
    <row r="60" spans="1:18" ht="18.75" customHeight="1">
      <c r="A60" s="63"/>
      <c r="B60" s="52"/>
      <c r="C60" s="58"/>
      <c r="D60" s="137"/>
      <c r="E60" s="137"/>
      <c r="F60" s="137"/>
      <c r="G60" s="138"/>
      <c r="H60" s="137"/>
      <c r="I60" s="137"/>
      <c r="J60" s="137"/>
      <c r="K60" s="137"/>
      <c r="L60" s="137"/>
      <c r="M60" s="137"/>
      <c r="N60" s="137"/>
      <c r="O60" s="137"/>
      <c r="P60" s="137"/>
      <c r="Q60" s="138"/>
      <c r="R60" s="137"/>
    </row>
    <row r="61" spans="1:18" ht="18.75" customHeight="1">
      <c r="A61" s="52" t="s">
        <v>132</v>
      </c>
      <c r="B61" s="91"/>
      <c r="C61" s="58"/>
      <c r="D61" s="137"/>
      <c r="E61" s="137"/>
      <c r="F61" s="137"/>
      <c r="G61" s="138"/>
      <c r="H61" s="137"/>
      <c r="I61" s="137"/>
      <c r="J61" s="137"/>
      <c r="K61" s="137"/>
      <c r="L61" s="137"/>
      <c r="M61" s="137"/>
      <c r="N61" s="137"/>
      <c r="O61" s="137"/>
      <c r="P61" s="137"/>
      <c r="Q61" s="138"/>
      <c r="R61" s="137"/>
    </row>
    <row r="62" spans="1:18" ht="18.75" customHeight="1">
      <c r="A62" s="79" t="s">
        <v>82</v>
      </c>
      <c r="B62" s="52"/>
      <c r="C62" s="58"/>
      <c r="D62" s="83" t="s">
        <v>84</v>
      </c>
      <c r="E62" s="83"/>
      <c r="F62" s="83" t="s">
        <v>84</v>
      </c>
      <c r="G62" s="138"/>
      <c r="H62" s="83" t="s">
        <v>84</v>
      </c>
      <c r="I62" s="138"/>
      <c r="J62" s="83" t="s">
        <v>84</v>
      </c>
      <c r="K62" s="138"/>
      <c r="L62" s="83" t="s">
        <v>84</v>
      </c>
      <c r="M62" s="138"/>
      <c r="N62" s="83" t="s">
        <v>84</v>
      </c>
      <c r="O62" s="138"/>
      <c r="P62" s="137">
        <f>'PL-8-9'!J94</f>
        <v>0</v>
      </c>
      <c r="Q62" s="138"/>
      <c r="R62" s="137">
        <f>SUM(D62:Q62)</f>
        <v>0</v>
      </c>
    </row>
    <row r="63" spans="1:18" ht="18.75" customHeight="1">
      <c r="A63" s="78" t="s">
        <v>83</v>
      </c>
      <c r="B63" s="52"/>
      <c r="C63" s="58"/>
      <c r="D63" s="83"/>
      <c r="E63" s="83"/>
      <c r="F63" s="83"/>
      <c r="G63" s="138"/>
      <c r="H63" s="83"/>
      <c r="I63" s="138"/>
      <c r="J63" s="83"/>
      <c r="K63" s="138"/>
      <c r="L63" s="83"/>
      <c r="M63" s="138"/>
      <c r="N63" s="83"/>
      <c r="O63" s="138"/>
      <c r="P63" s="83"/>
      <c r="Q63" s="138"/>
      <c r="R63" s="83"/>
    </row>
    <row r="64" spans="1:18" ht="18.75" customHeight="1">
      <c r="A64" s="78" t="s">
        <v>138</v>
      </c>
      <c r="B64" s="52"/>
      <c r="C64" s="58"/>
      <c r="D64" s="111"/>
      <c r="E64" s="111"/>
      <c r="F64" s="111"/>
      <c r="G64" s="140"/>
      <c r="H64" s="111"/>
      <c r="I64" s="140"/>
      <c r="J64" s="111"/>
      <c r="K64" s="140"/>
      <c r="L64" s="111"/>
      <c r="M64" s="140"/>
      <c r="N64" s="111"/>
      <c r="O64" s="138"/>
      <c r="P64" s="83"/>
      <c r="Q64" s="138"/>
      <c r="R64" s="83"/>
    </row>
    <row r="65" spans="1:18" ht="18.75" customHeight="1">
      <c r="A65" s="78" t="s">
        <v>139</v>
      </c>
      <c r="B65" s="58">
        <v>19</v>
      </c>
      <c r="C65" s="58"/>
      <c r="D65" s="110" t="s">
        <v>84</v>
      </c>
      <c r="E65" s="83"/>
      <c r="F65" s="110" t="s">
        <v>84</v>
      </c>
      <c r="G65" s="138"/>
      <c r="H65" s="83" t="s">
        <v>84</v>
      </c>
      <c r="I65" s="138"/>
      <c r="J65" s="110" t="s">
        <v>84</v>
      </c>
      <c r="K65" s="138"/>
      <c r="L65" s="110" t="s">
        <v>84</v>
      </c>
      <c r="M65" s="140"/>
      <c r="N65" s="110" t="s">
        <v>84</v>
      </c>
      <c r="O65" s="138"/>
      <c r="P65" s="83"/>
      <c r="Q65" s="138"/>
      <c r="R65" s="83">
        <f>SUM(D65:P65)</f>
        <v>0</v>
      </c>
    </row>
    <row r="66" spans="1:18" ht="18.75" customHeight="1">
      <c r="A66" s="52" t="s">
        <v>115</v>
      </c>
      <c r="B66" s="52"/>
      <c r="C66" s="58"/>
      <c r="D66" s="143" t="s">
        <v>84</v>
      </c>
      <c r="E66" s="89">
        <f>SUM(E62:E64)</f>
        <v>0</v>
      </c>
      <c r="F66" s="143" t="s">
        <v>84</v>
      </c>
      <c r="G66" s="89">
        <f>SUM(G62:G64)</f>
        <v>0</v>
      </c>
      <c r="H66" s="143" t="s">
        <v>84</v>
      </c>
      <c r="I66" s="89">
        <f>SUM(I62:I64)</f>
        <v>0</v>
      </c>
      <c r="J66" s="143" t="s">
        <v>84</v>
      </c>
      <c r="K66" s="89">
        <f>SUM(K62:K64)</f>
        <v>0</v>
      </c>
      <c r="L66" s="143" t="s">
        <v>84</v>
      </c>
      <c r="M66" s="89">
        <f>SUM(M62:M64)</f>
        <v>0</v>
      </c>
      <c r="N66" s="143" t="s">
        <v>84</v>
      </c>
      <c r="O66" s="89">
        <f>SUM(O62:O64)</f>
        <v>0</v>
      </c>
      <c r="P66" s="144">
        <f>SUM(P62:P65)</f>
        <v>0</v>
      </c>
      <c r="Q66" s="89">
        <f>SUM(Q62:Q64)</f>
        <v>0</v>
      </c>
      <c r="R66" s="144">
        <f>SUM(R62:R65)</f>
        <v>0</v>
      </c>
    </row>
    <row r="67" spans="1:18" ht="18.75" customHeight="1">
      <c r="A67" s="78"/>
      <c r="B67" s="52"/>
      <c r="C67" s="53"/>
      <c r="D67" s="136"/>
      <c r="E67" s="136"/>
      <c r="F67" s="136"/>
      <c r="G67" s="140"/>
      <c r="H67" s="136"/>
      <c r="I67" s="140"/>
      <c r="J67" s="136"/>
      <c r="K67" s="140"/>
      <c r="L67" s="136"/>
      <c r="M67" s="140"/>
      <c r="N67" s="136"/>
      <c r="O67" s="140"/>
      <c r="P67" s="136"/>
      <c r="Q67" s="140"/>
      <c r="R67" s="136"/>
    </row>
    <row r="68" spans="1:18" ht="18.75" customHeight="1" thickBot="1">
      <c r="A68" s="52" t="s">
        <v>143</v>
      </c>
      <c r="B68" s="52"/>
      <c r="C68" s="63"/>
      <c r="D68" s="141">
        <f>SUM(D48,D59,D66)</f>
        <v>0</v>
      </c>
      <c r="E68" s="71">
        <f>SUM(E48,E59,E66)</f>
        <v>0</v>
      </c>
      <c r="F68" s="142" t="s">
        <v>84</v>
      </c>
      <c r="G68" s="71">
        <f t="shared" ref="G68:M68" si="3">SUM(G48,G59,G66)</f>
        <v>0</v>
      </c>
      <c r="H68" s="141">
        <f t="shared" si="3"/>
        <v>0</v>
      </c>
      <c r="I68" s="71">
        <f t="shared" si="3"/>
        <v>0</v>
      </c>
      <c r="J68" s="141">
        <f t="shared" si="3"/>
        <v>0</v>
      </c>
      <c r="K68" s="71">
        <f t="shared" si="3"/>
        <v>0</v>
      </c>
      <c r="L68" s="141">
        <f t="shared" si="3"/>
        <v>0</v>
      </c>
      <c r="M68" s="71">
        <f t="shared" si="3"/>
        <v>0</v>
      </c>
      <c r="N68" s="142" t="s">
        <v>84</v>
      </c>
      <c r="O68" s="71">
        <f>SUM(O48,O59,O66)</f>
        <v>0</v>
      </c>
      <c r="P68" s="141">
        <f>SUM(P48,P59,P66)</f>
        <v>0</v>
      </c>
      <c r="Q68" s="71">
        <f>SUM(Q48,Q59,Q66)</f>
        <v>0</v>
      </c>
      <c r="R68" s="141">
        <f>SUM(R48,R59,R66)</f>
        <v>0</v>
      </c>
    </row>
    <row r="69" spans="1:18" ht="18.75" customHeight="1" thickTop="1"/>
  </sheetData>
  <mergeCells count="8">
    <mergeCell ref="D43:R43"/>
    <mergeCell ref="L6:N6"/>
    <mergeCell ref="D9:R9"/>
    <mergeCell ref="D4:R4"/>
    <mergeCell ref="L5:P5"/>
    <mergeCell ref="D38:R38"/>
    <mergeCell ref="L39:P39"/>
    <mergeCell ref="L40:N40"/>
  </mergeCells>
  <phoneticPr fontId="0" type="noConversion"/>
  <pageMargins left="0.49" right="0.4" top="0.48" bottom="0.5" header="0.5" footer="0.5"/>
  <pageSetup paperSize="9" scale="80" firstPageNumber="9" orientation="landscape" useFirstPageNumber="1" r:id="rId1"/>
  <headerFooter alignWithMargins="0">
    <oddFooter>&amp;LThe accompanying notes are an integral part of these financial statements.&amp;C&amp;P&amp;R&amp;"Times New Roman,Italic"&amp;F</oddFooter>
  </headerFooter>
  <rowBreaks count="1" manualBreakCount="1">
    <brk id="34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P63"/>
  <sheetViews>
    <sheetView showGridLines="0" topLeftCell="A61" zoomScale="80" zoomScaleNormal="80" zoomScaleSheetLayoutView="85" workbookViewId="0">
      <selection activeCell="A99" sqref="A99"/>
    </sheetView>
  </sheetViews>
  <sheetFormatPr defaultColWidth="10.85546875" defaultRowHeight="18.95" customHeight="1"/>
  <cols>
    <col min="1" max="1" width="52.140625" style="18" customWidth="1"/>
    <col min="2" max="2" width="11.140625" style="18" customWidth="1"/>
    <col min="3" max="3" width="2.42578125" style="18" customWidth="1"/>
    <col min="4" max="4" width="13.85546875" style="20" customWidth="1"/>
    <col min="5" max="5" width="2" style="20" customWidth="1"/>
    <col min="6" max="6" width="14.5703125" style="20" customWidth="1"/>
    <col min="7" max="7" width="1.85546875" style="20" customWidth="1"/>
    <col min="8" max="8" width="15.85546875" style="20" customWidth="1"/>
    <col min="9" max="9" width="1.140625" style="20" customWidth="1"/>
    <col min="10" max="10" width="15.140625" style="20" bestFit="1" customWidth="1"/>
    <col min="11" max="11" width="1.42578125" style="20" customWidth="1"/>
    <col min="12" max="12" width="17.140625" style="20" customWidth="1"/>
    <col min="13" max="13" width="1.42578125" style="20" customWidth="1"/>
    <col min="14" max="14" width="16.140625" style="20" customWidth="1"/>
    <col min="15" max="15" width="1" style="124" customWidth="1"/>
    <col min="16" max="16" width="17" style="18" bestFit="1" customWidth="1"/>
    <col min="17" max="17" width="1.42578125" style="18" customWidth="1"/>
    <col min="18" max="18" width="15.140625" style="18" bestFit="1" customWidth="1"/>
    <col min="19" max="16384" width="10.85546875" style="18"/>
  </cols>
  <sheetData>
    <row r="1" spans="1:16" ht="18.95" customHeight="1">
      <c r="A1" s="30" t="s">
        <v>13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126"/>
      <c r="N1" s="206"/>
      <c r="O1" s="18"/>
    </row>
    <row r="2" spans="1:16" ht="18.95" customHeight="1">
      <c r="A2" s="94" t="s">
        <v>150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7"/>
      <c r="N2" s="206"/>
      <c r="O2" s="18"/>
    </row>
    <row r="3" spans="1:16" ht="18.95" customHeight="1">
      <c r="A3" s="35"/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7"/>
      <c r="N3" s="206"/>
      <c r="O3" s="18"/>
    </row>
    <row r="4" spans="1:16" ht="18.95" customHeight="1">
      <c r="B4" s="518" t="s">
        <v>11</v>
      </c>
      <c r="C4" s="518"/>
      <c r="D4" s="518"/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518"/>
      <c r="P4" s="518"/>
    </row>
    <row r="5" spans="1:16" ht="18.95" customHeight="1">
      <c r="B5" s="203"/>
      <c r="C5" s="203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126" t="s">
        <v>217</v>
      </c>
      <c r="O5" s="406"/>
      <c r="P5" s="406"/>
    </row>
    <row r="6" spans="1:16" ht="18.95" customHeight="1">
      <c r="B6" s="203"/>
      <c r="C6" s="203"/>
      <c r="D6" s="204"/>
      <c r="E6" s="204"/>
      <c r="F6" s="204"/>
      <c r="G6" s="204"/>
      <c r="H6" s="204"/>
      <c r="I6" s="204"/>
      <c r="J6" s="520" t="s">
        <v>3</v>
      </c>
      <c r="K6" s="520"/>
      <c r="L6" s="520"/>
      <c r="M6" s="407"/>
      <c r="N6" s="351" t="s">
        <v>216</v>
      </c>
      <c r="O6" s="126"/>
      <c r="P6" s="204"/>
    </row>
    <row r="7" spans="1:16" ht="18.95" customHeight="1">
      <c r="B7" s="203"/>
      <c r="C7" s="203"/>
      <c r="D7" s="204"/>
      <c r="E7" s="204"/>
      <c r="F7" s="204"/>
      <c r="G7" s="204"/>
      <c r="H7" s="204"/>
      <c r="I7" s="204"/>
      <c r="J7" s="407"/>
      <c r="K7" s="407"/>
      <c r="L7" s="407"/>
      <c r="M7" s="407"/>
      <c r="N7" s="407" t="s">
        <v>145</v>
      </c>
      <c r="O7" s="126"/>
      <c r="P7" s="204"/>
    </row>
    <row r="8" spans="1:16" ht="18.95" customHeight="1">
      <c r="B8" s="405"/>
      <c r="C8" s="405"/>
      <c r="D8" s="95" t="s">
        <v>103</v>
      </c>
      <c r="J8" s="82"/>
      <c r="M8" s="205"/>
      <c r="N8" s="407" t="s">
        <v>146</v>
      </c>
      <c r="P8" s="45"/>
    </row>
    <row r="9" spans="1:16" ht="18.95" customHeight="1">
      <c r="A9" s="206"/>
      <c r="B9" s="207"/>
      <c r="C9" s="207"/>
      <c r="D9" s="44" t="s">
        <v>35</v>
      </c>
      <c r="E9" s="206"/>
      <c r="F9" s="93" t="s">
        <v>108</v>
      </c>
      <c r="G9" s="206"/>
      <c r="H9" s="206"/>
      <c r="I9" s="206"/>
      <c r="J9" s="82"/>
      <c r="K9" s="205"/>
      <c r="L9" s="205"/>
      <c r="M9" s="407"/>
      <c r="N9" s="131" t="s">
        <v>147</v>
      </c>
      <c r="O9" s="239"/>
      <c r="P9" s="45" t="s">
        <v>6</v>
      </c>
    </row>
    <row r="10" spans="1:16" ht="18.95" customHeight="1">
      <c r="A10" s="206"/>
      <c r="B10" s="403" t="s">
        <v>0</v>
      </c>
      <c r="C10" s="403"/>
      <c r="D10" s="93" t="s">
        <v>104</v>
      </c>
      <c r="E10" s="405"/>
      <c r="F10" s="93" t="s">
        <v>172</v>
      </c>
      <c r="G10" s="405"/>
      <c r="H10" s="48" t="s">
        <v>169</v>
      </c>
      <c r="I10" s="405"/>
      <c r="J10" s="82" t="s">
        <v>102</v>
      </c>
      <c r="K10" s="407"/>
      <c r="L10" s="407" t="s">
        <v>5</v>
      </c>
      <c r="M10" s="407"/>
      <c r="N10" s="407" t="s">
        <v>148</v>
      </c>
      <c r="O10" s="239"/>
      <c r="P10" s="405" t="s">
        <v>56</v>
      </c>
    </row>
    <row r="11" spans="1:16" ht="18.95" customHeight="1">
      <c r="A11" s="206"/>
      <c r="B11" s="74"/>
      <c r="C11" s="74"/>
      <c r="D11" s="512" t="s">
        <v>116</v>
      </c>
      <c r="E11" s="512"/>
      <c r="F11" s="512"/>
      <c r="G11" s="512"/>
      <c r="H11" s="512"/>
      <c r="I11" s="512"/>
      <c r="J11" s="512"/>
      <c r="K11" s="512"/>
      <c r="L11" s="512"/>
      <c r="M11" s="512"/>
      <c r="N11" s="512"/>
      <c r="O11" s="512"/>
      <c r="P11" s="512"/>
    </row>
    <row r="12" spans="1:16" ht="18.95" customHeight="1">
      <c r="A12" s="208" t="s">
        <v>270</v>
      </c>
      <c r="B12" s="74"/>
      <c r="C12" s="74"/>
      <c r="D12" s="404"/>
      <c r="E12" s="404"/>
      <c r="F12" s="404"/>
      <c r="G12" s="404"/>
      <c r="H12" s="404"/>
      <c r="I12" s="404"/>
      <c r="J12" s="404"/>
      <c r="K12" s="404"/>
      <c r="L12" s="404"/>
      <c r="M12" s="404"/>
      <c r="N12" s="404"/>
      <c r="O12" s="404"/>
      <c r="P12" s="404"/>
    </row>
    <row r="13" spans="1:16" ht="18.95" customHeight="1">
      <c r="A13" s="52" t="s">
        <v>271</v>
      </c>
      <c r="B13" s="63"/>
      <c r="C13" s="63"/>
      <c r="D13" s="227">
        <v>590982798</v>
      </c>
      <c r="E13" s="227"/>
      <c r="F13" s="227">
        <v>2156722646</v>
      </c>
      <c r="G13" s="227"/>
      <c r="H13" s="426">
        <v>738677</v>
      </c>
      <c r="I13" s="227"/>
      <c r="J13" s="414">
        <v>59139680</v>
      </c>
      <c r="K13" s="227"/>
      <c r="L13" s="227">
        <v>7270273419</v>
      </c>
      <c r="M13" s="209"/>
      <c r="N13" s="227">
        <v>1000658</v>
      </c>
      <c r="O13" s="224"/>
      <c r="P13" s="414">
        <f>SUM(D13:N13)</f>
        <v>10078857878</v>
      </c>
    </row>
    <row r="14" spans="1:16" ht="18.95" customHeight="1">
      <c r="A14" s="52"/>
      <c r="B14" s="58"/>
      <c r="C14" s="58"/>
      <c r="D14" s="210"/>
      <c r="E14" s="211"/>
      <c r="F14" s="210"/>
      <c r="G14" s="210"/>
      <c r="H14" s="210"/>
      <c r="I14" s="210"/>
      <c r="J14" s="210"/>
      <c r="K14" s="210"/>
      <c r="L14" s="210"/>
      <c r="M14" s="210"/>
      <c r="N14" s="210"/>
      <c r="O14" s="211"/>
      <c r="P14" s="210"/>
    </row>
    <row r="15" spans="1:16" ht="18.95" customHeight="1">
      <c r="A15" s="52" t="s">
        <v>241</v>
      </c>
      <c r="B15" s="58"/>
      <c r="C15" s="58"/>
      <c r="D15" s="212"/>
      <c r="E15" s="213"/>
      <c r="F15" s="212"/>
      <c r="G15" s="212"/>
      <c r="H15" s="212"/>
      <c r="I15" s="212"/>
      <c r="J15" s="212"/>
      <c r="K15" s="212"/>
      <c r="L15" s="212"/>
      <c r="M15" s="210"/>
      <c r="N15" s="212"/>
      <c r="O15" s="211"/>
      <c r="P15" s="212"/>
    </row>
    <row r="16" spans="1:16" ht="18.95" customHeight="1">
      <c r="A16" s="63" t="s">
        <v>253</v>
      </c>
      <c r="B16" s="58"/>
      <c r="C16" s="58"/>
      <c r="D16" s="212"/>
      <c r="E16" s="213"/>
      <c r="F16" s="212"/>
      <c r="G16" s="212"/>
      <c r="H16" s="212"/>
      <c r="I16" s="212"/>
      <c r="J16" s="212"/>
      <c r="K16" s="212"/>
      <c r="L16" s="212"/>
      <c r="M16" s="210"/>
      <c r="N16" s="212"/>
      <c r="O16" s="211"/>
      <c r="P16" s="212"/>
    </row>
    <row r="17" spans="1:16" ht="18.95" customHeight="1">
      <c r="A17" s="214" t="s">
        <v>207</v>
      </c>
      <c r="B17" s="58">
        <v>18</v>
      </c>
      <c r="C17" s="58"/>
      <c r="D17" s="244">
        <v>61500</v>
      </c>
      <c r="E17" s="223"/>
      <c r="F17" s="244">
        <v>3355440</v>
      </c>
      <c r="G17" s="215"/>
      <c r="H17" s="215">
        <v>-159900</v>
      </c>
      <c r="I17" s="215"/>
      <c r="J17" s="218">
        <v>0</v>
      </c>
      <c r="K17" s="218"/>
      <c r="L17" s="218">
        <v>0</v>
      </c>
      <c r="M17" s="224"/>
      <c r="N17" s="218">
        <v>0</v>
      </c>
      <c r="O17" s="216"/>
      <c r="P17" s="244">
        <f>SUM(D17:N17)</f>
        <v>3257040</v>
      </c>
    </row>
    <row r="18" spans="1:16" ht="18.95" customHeight="1">
      <c r="A18" s="214" t="s">
        <v>206</v>
      </c>
      <c r="B18" s="58"/>
      <c r="C18" s="58"/>
      <c r="D18" s="223">
        <v>0</v>
      </c>
      <c r="E18" s="223"/>
      <c r="F18" s="244">
        <v>780639</v>
      </c>
      <c r="G18" s="216"/>
      <c r="H18" s="216">
        <v>-578777</v>
      </c>
      <c r="I18" s="216"/>
      <c r="J18" s="223">
        <v>0</v>
      </c>
      <c r="K18" s="223"/>
      <c r="L18" s="223">
        <v>0</v>
      </c>
      <c r="M18" s="216"/>
      <c r="N18" s="223">
        <v>0</v>
      </c>
      <c r="O18" s="216"/>
      <c r="P18" s="381">
        <f>SUM(D18:N18)</f>
        <v>201862</v>
      </c>
    </row>
    <row r="19" spans="1:16" ht="18.95" customHeight="1">
      <c r="A19" s="214" t="s">
        <v>205</v>
      </c>
      <c r="B19" s="58">
        <v>22</v>
      </c>
      <c r="C19" s="58"/>
      <c r="D19" s="344">
        <v>0</v>
      </c>
      <c r="E19" s="248"/>
      <c r="F19" s="344">
        <v>0</v>
      </c>
      <c r="G19" s="248"/>
      <c r="H19" s="344">
        <v>0</v>
      </c>
      <c r="I19" s="248"/>
      <c r="J19" s="344">
        <v>0</v>
      </c>
      <c r="K19" s="248"/>
      <c r="L19" s="395">
        <v>-1418506315</v>
      </c>
      <c r="M19" s="248"/>
      <c r="N19" s="344">
        <v>0</v>
      </c>
      <c r="O19" s="248"/>
      <c r="P19" s="395">
        <f>SUM(D19:N19)</f>
        <v>-1418506315</v>
      </c>
    </row>
    <row r="20" spans="1:16" ht="18.95" customHeight="1">
      <c r="A20" s="63" t="s">
        <v>254</v>
      </c>
      <c r="B20" s="58"/>
      <c r="C20" s="58"/>
      <c r="D20" s="397">
        <f>SUM(D17:D19)</f>
        <v>61500</v>
      </c>
      <c r="E20" s="223"/>
      <c r="F20" s="397">
        <f>SUM(F17:F19)</f>
        <v>4136079</v>
      </c>
      <c r="G20" s="220"/>
      <c r="H20" s="396">
        <f>SUM(H17:H19)</f>
        <v>-738677</v>
      </c>
      <c r="I20" s="220"/>
      <c r="J20" s="397">
        <f>SUM(J17:J19)</f>
        <v>0</v>
      </c>
      <c r="K20" s="71"/>
      <c r="L20" s="396">
        <f>SUM(L17:L19)</f>
        <v>-1418506315</v>
      </c>
      <c r="M20" s="220"/>
      <c r="N20" s="397">
        <f>SUM(N17:N19)</f>
        <v>0</v>
      </c>
      <c r="O20" s="238"/>
      <c r="P20" s="396">
        <f>SUM(P17:P19)</f>
        <v>-1415047413</v>
      </c>
    </row>
    <row r="21" spans="1:16" ht="18.95" hidden="1" customHeight="1">
      <c r="A21" s="52"/>
      <c r="B21" s="58"/>
      <c r="C21" s="58"/>
      <c r="D21" s="363"/>
      <c r="E21" s="223"/>
      <c r="F21" s="363"/>
      <c r="G21" s="220"/>
      <c r="H21" s="363"/>
      <c r="I21" s="220"/>
      <c r="J21" s="363"/>
      <c r="K21" s="71"/>
      <c r="L21" s="363"/>
      <c r="M21" s="220"/>
      <c r="N21" s="363"/>
      <c r="O21" s="238"/>
      <c r="P21" s="363"/>
    </row>
    <row r="22" spans="1:16" ht="18.95" customHeight="1">
      <c r="A22" s="52" t="s">
        <v>255</v>
      </c>
      <c r="B22" s="58"/>
      <c r="C22" s="58"/>
      <c r="D22" s="398">
        <f>D20</f>
        <v>61500</v>
      </c>
      <c r="E22" s="223"/>
      <c r="F22" s="398">
        <f>F20</f>
        <v>4136079</v>
      </c>
      <c r="G22" s="220"/>
      <c r="H22" s="396">
        <f>H20</f>
        <v>-738677</v>
      </c>
      <c r="I22" s="220"/>
      <c r="J22" s="232">
        <f>J20</f>
        <v>0</v>
      </c>
      <c r="K22" s="71"/>
      <c r="L22" s="396">
        <f>L20</f>
        <v>-1418506315</v>
      </c>
      <c r="M22" s="220"/>
      <c r="N22" s="232">
        <f>N20</f>
        <v>0</v>
      </c>
      <c r="O22" s="238"/>
      <c r="P22" s="396">
        <f>P20</f>
        <v>-1415047413</v>
      </c>
    </row>
    <row r="23" spans="1:16" ht="18.95" customHeight="1">
      <c r="A23" s="63"/>
      <c r="B23" s="58"/>
      <c r="C23" s="58"/>
      <c r="D23" s="212"/>
      <c r="E23" s="213"/>
      <c r="F23" s="212"/>
      <c r="G23" s="212"/>
      <c r="H23" s="212"/>
      <c r="I23" s="212"/>
      <c r="J23" s="212"/>
      <c r="K23" s="212"/>
      <c r="L23" s="212"/>
      <c r="M23" s="210"/>
      <c r="N23" s="212"/>
      <c r="O23" s="211"/>
      <c r="P23" s="212"/>
    </row>
    <row r="24" spans="1:16" ht="18.95" customHeight="1">
      <c r="A24" s="52" t="s">
        <v>132</v>
      </c>
      <c r="B24" s="58"/>
      <c r="C24" s="58"/>
      <c r="D24" s="210"/>
      <c r="E24" s="211"/>
      <c r="F24" s="210"/>
      <c r="G24" s="210"/>
      <c r="H24" s="210"/>
      <c r="I24" s="210"/>
      <c r="J24" s="210"/>
      <c r="K24" s="210"/>
      <c r="L24" s="210"/>
      <c r="M24" s="210"/>
      <c r="N24" s="210"/>
      <c r="O24" s="211"/>
      <c r="P24" s="212"/>
    </row>
    <row r="25" spans="1:16" ht="18.95" hidden="1" customHeight="1">
      <c r="A25" s="79" t="s">
        <v>82</v>
      </c>
      <c r="B25" s="58"/>
      <c r="C25" s="58"/>
      <c r="D25" s="223">
        <v>0</v>
      </c>
      <c r="E25" s="223"/>
      <c r="F25" s="358">
        <v>0</v>
      </c>
      <c r="G25" s="223"/>
      <c r="H25" s="223">
        <v>0</v>
      </c>
      <c r="I25" s="223"/>
      <c r="J25" s="223">
        <v>0</v>
      </c>
      <c r="K25" s="358"/>
      <c r="L25" s="223">
        <v>0</v>
      </c>
      <c r="M25" s="217"/>
      <c r="N25" s="223">
        <v>0</v>
      </c>
      <c r="O25" s="216"/>
      <c r="P25" s="223">
        <f>SUM(D25:N25)</f>
        <v>0</v>
      </c>
    </row>
    <row r="26" spans="1:16" ht="18.95" customHeight="1">
      <c r="A26" s="79" t="s">
        <v>82</v>
      </c>
      <c r="B26" s="58"/>
      <c r="C26" s="58"/>
      <c r="D26" s="223">
        <v>0</v>
      </c>
      <c r="E26" s="223"/>
      <c r="F26" s="223">
        <v>0</v>
      </c>
      <c r="G26" s="223"/>
      <c r="H26" s="223">
        <v>0</v>
      </c>
      <c r="I26" s="223"/>
      <c r="J26" s="223">
        <v>0</v>
      </c>
      <c r="K26" s="223"/>
      <c r="L26" s="427">
        <f>'PL-8-9'!L61</f>
        <v>2140279439</v>
      </c>
      <c r="M26" s="217"/>
      <c r="N26" s="223">
        <v>0</v>
      </c>
      <c r="O26" s="217"/>
      <c r="P26" s="381">
        <f>SUM(D26:N26)</f>
        <v>2140279439</v>
      </c>
    </row>
    <row r="27" spans="1:16" ht="18.95" hidden="1" customHeight="1">
      <c r="A27" s="79" t="s">
        <v>83</v>
      </c>
      <c r="B27" s="58"/>
      <c r="C27" s="58"/>
      <c r="D27" s="219">
        <v>0</v>
      </c>
      <c r="E27" s="223"/>
      <c r="F27" s="219">
        <v>0</v>
      </c>
      <c r="G27" s="223"/>
      <c r="H27" s="219">
        <v>0</v>
      </c>
      <c r="I27" s="223"/>
      <c r="J27" s="219">
        <v>0</v>
      </c>
      <c r="K27" s="223"/>
      <c r="L27" s="223">
        <f>'PL-8-9'!L46</f>
        <v>0</v>
      </c>
      <c r="M27" s="217"/>
      <c r="N27" s="219">
        <v>0</v>
      </c>
      <c r="O27" s="217"/>
      <c r="P27" s="219">
        <f>SUM(D27:N27)</f>
        <v>0</v>
      </c>
    </row>
    <row r="28" spans="1:16" ht="18.95" customHeight="1">
      <c r="A28" s="52" t="s">
        <v>115</v>
      </c>
      <c r="B28" s="58"/>
      <c r="C28" s="58"/>
      <c r="D28" s="222">
        <f>SUM(D25:D27)</f>
        <v>0</v>
      </c>
      <c r="E28" s="223"/>
      <c r="F28" s="222">
        <f>SUM(F25:F27)</f>
        <v>0</v>
      </c>
      <c r="G28" s="221"/>
      <c r="H28" s="222">
        <f>SUM(H25:H27)</f>
        <v>0</v>
      </c>
      <c r="I28" s="221"/>
      <c r="J28" s="222">
        <f>SUM(J25:J27)</f>
        <v>0</v>
      </c>
      <c r="K28" s="374">
        <f>SUM(K25:K26)</f>
        <v>0</v>
      </c>
      <c r="L28" s="222">
        <f>SUM(L25:L27)</f>
        <v>2140279439</v>
      </c>
      <c r="M28" s="221"/>
      <c r="N28" s="222">
        <f>SUM(N25:N27)</f>
        <v>0</v>
      </c>
      <c r="O28" s="238"/>
      <c r="P28" s="222">
        <f>SUM(P25:P27)</f>
        <v>2140279439</v>
      </c>
    </row>
    <row r="29" spans="1:16" ht="18.95" customHeight="1">
      <c r="A29" s="52"/>
      <c r="B29" s="58"/>
      <c r="C29" s="58"/>
      <c r="D29" s="341"/>
      <c r="E29" s="223"/>
      <c r="F29" s="341"/>
      <c r="G29" s="221"/>
      <c r="H29" s="221"/>
      <c r="I29" s="221"/>
      <c r="J29" s="341"/>
      <c r="K29" s="374"/>
      <c r="L29" s="223"/>
      <c r="M29" s="221"/>
      <c r="N29" s="341"/>
      <c r="O29" s="238"/>
      <c r="P29" s="341"/>
    </row>
    <row r="30" spans="1:16" ht="18.95" customHeight="1" thickBot="1">
      <c r="A30" s="52" t="s">
        <v>272</v>
      </c>
      <c r="B30" s="63"/>
      <c r="C30" s="63"/>
      <c r="D30" s="141">
        <f>D13+D22+D28</f>
        <v>591044298</v>
      </c>
      <c r="E30" s="223"/>
      <c r="F30" s="141">
        <f>F13+F22+F28</f>
        <v>2160858725</v>
      </c>
      <c r="G30" s="220"/>
      <c r="H30" s="444">
        <f>H13+H22+H28</f>
        <v>0</v>
      </c>
      <c r="I30" s="220"/>
      <c r="J30" s="141">
        <f>J13+J22+J28</f>
        <v>59139680</v>
      </c>
      <c r="K30" s="71"/>
      <c r="L30" s="141">
        <f>L13+L22+L28</f>
        <v>7992046543</v>
      </c>
      <c r="M30" s="71"/>
      <c r="N30" s="141">
        <f>N13+N22+N28</f>
        <v>1000658</v>
      </c>
      <c r="O30" s="112"/>
      <c r="P30" s="141">
        <f>P13+P22+P28</f>
        <v>10804089904</v>
      </c>
    </row>
    <row r="31" spans="1:16" ht="18.95" customHeight="1" thickTop="1"/>
    <row r="33" spans="1:16" ht="18.95" customHeight="1">
      <c r="A33" s="30" t="s">
        <v>13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126"/>
      <c r="N33" s="206"/>
      <c r="O33" s="18"/>
    </row>
    <row r="34" spans="1:16" ht="18.95" customHeight="1">
      <c r="A34" s="94" t="s">
        <v>150</v>
      </c>
      <c r="B34" s="356"/>
      <c r="C34" s="356"/>
      <c r="D34" s="356"/>
      <c r="E34" s="356"/>
      <c r="F34" s="356"/>
      <c r="G34" s="356"/>
      <c r="H34" s="356"/>
      <c r="I34" s="356"/>
      <c r="J34" s="356"/>
      <c r="K34" s="356"/>
      <c r="L34" s="356"/>
      <c r="M34" s="357"/>
      <c r="N34" s="206"/>
      <c r="O34" s="18"/>
    </row>
    <row r="35" spans="1:16" ht="18.95" customHeight="1">
      <c r="A35" s="35"/>
      <c r="B35" s="356"/>
      <c r="C35" s="356"/>
      <c r="D35" s="356"/>
      <c r="E35" s="356"/>
      <c r="F35" s="356"/>
      <c r="G35" s="356"/>
      <c r="H35" s="356"/>
      <c r="I35" s="356"/>
      <c r="J35" s="356"/>
      <c r="K35" s="356"/>
      <c r="L35" s="356"/>
      <c r="M35" s="357"/>
      <c r="N35" s="206"/>
      <c r="O35" s="18"/>
    </row>
    <row r="36" spans="1:16" ht="18.95" customHeight="1">
      <c r="B36" s="518" t="s">
        <v>11</v>
      </c>
      <c r="C36" s="518"/>
      <c r="D36" s="518"/>
      <c r="E36" s="518"/>
      <c r="F36" s="518"/>
      <c r="G36" s="518"/>
      <c r="H36" s="518"/>
      <c r="I36" s="518"/>
      <c r="J36" s="518"/>
      <c r="K36" s="518"/>
      <c r="L36" s="518"/>
      <c r="M36" s="518"/>
      <c r="N36" s="518"/>
      <c r="O36" s="518"/>
      <c r="P36" s="518"/>
    </row>
    <row r="37" spans="1:16" ht="18.95" customHeight="1">
      <c r="B37" s="203"/>
      <c r="C37" s="203"/>
      <c r="D37" s="421"/>
      <c r="E37" s="421"/>
      <c r="F37" s="421"/>
      <c r="G37" s="421"/>
      <c r="H37" s="421"/>
      <c r="I37" s="421"/>
      <c r="J37" s="421"/>
      <c r="K37" s="421"/>
      <c r="L37" s="421"/>
      <c r="M37" s="421"/>
      <c r="N37" s="126" t="s">
        <v>217</v>
      </c>
      <c r="O37" s="421"/>
      <c r="P37" s="421"/>
    </row>
    <row r="38" spans="1:16" ht="18.95" customHeight="1">
      <c r="B38" s="203"/>
      <c r="C38" s="203"/>
      <c r="D38" s="204"/>
      <c r="E38" s="204"/>
      <c r="F38" s="204"/>
      <c r="G38" s="204"/>
      <c r="H38" s="204"/>
      <c r="I38" s="204"/>
      <c r="J38" s="520" t="s">
        <v>3</v>
      </c>
      <c r="K38" s="520"/>
      <c r="L38" s="520"/>
      <c r="M38" s="407"/>
      <c r="N38" s="351" t="s">
        <v>216</v>
      </c>
      <c r="O38" s="126"/>
      <c r="P38" s="204"/>
    </row>
    <row r="39" spans="1:16" ht="18.95" customHeight="1">
      <c r="B39" s="203"/>
      <c r="C39" s="203"/>
      <c r="D39" s="204"/>
      <c r="E39" s="204"/>
      <c r="F39" s="204"/>
      <c r="G39" s="204"/>
      <c r="H39" s="204"/>
      <c r="I39" s="204"/>
      <c r="J39" s="407"/>
      <c r="K39" s="407"/>
      <c r="L39" s="407"/>
      <c r="M39" s="407"/>
      <c r="N39" s="407" t="s">
        <v>145</v>
      </c>
      <c r="O39" s="126"/>
      <c r="P39" s="204"/>
    </row>
    <row r="40" spans="1:16" ht="18.95" customHeight="1">
      <c r="B40" s="405"/>
      <c r="C40" s="405"/>
      <c r="D40" s="95"/>
      <c r="F40" s="95" t="s">
        <v>103</v>
      </c>
      <c r="J40" s="82"/>
      <c r="M40" s="205"/>
      <c r="N40" s="407" t="s">
        <v>146</v>
      </c>
      <c r="P40" s="45"/>
    </row>
    <row r="41" spans="1:16" ht="18.95" customHeight="1">
      <c r="A41" s="206"/>
      <c r="B41" s="207"/>
      <c r="C41" s="207"/>
      <c r="D41" s="44"/>
      <c r="E41" s="206"/>
      <c r="F41" s="44" t="s">
        <v>35</v>
      </c>
      <c r="G41" s="206"/>
      <c r="H41" s="93" t="s">
        <v>108</v>
      </c>
      <c r="I41" s="206"/>
      <c r="J41" s="82"/>
      <c r="K41" s="205"/>
      <c r="L41" s="205"/>
      <c r="M41" s="407"/>
      <c r="N41" s="131" t="s">
        <v>147</v>
      </c>
      <c r="O41" s="239"/>
      <c r="P41" s="45" t="s">
        <v>6</v>
      </c>
    </row>
    <row r="42" spans="1:16" ht="18.95" customHeight="1">
      <c r="A42" s="206"/>
      <c r="B42" s="419" t="s">
        <v>0</v>
      </c>
      <c r="C42" s="419"/>
      <c r="D42" s="93"/>
      <c r="E42" s="405"/>
      <c r="F42" s="93" t="s">
        <v>104</v>
      </c>
      <c r="G42" s="405"/>
      <c r="H42" s="93" t="s">
        <v>172</v>
      </c>
      <c r="I42" s="405"/>
      <c r="J42" s="82" t="s">
        <v>102</v>
      </c>
      <c r="K42" s="407"/>
      <c r="L42" s="407" t="s">
        <v>5</v>
      </c>
      <c r="M42" s="407"/>
      <c r="N42" s="407" t="s">
        <v>148</v>
      </c>
      <c r="O42" s="239"/>
      <c r="P42" s="405" t="s">
        <v>56</v>
      </c>
    </row>
    <row r="43" spans="1:16" ht="18.95" customHeight="1">
      <c r="A43" s="206"/>
      <c r="B43" s="74"/>
      <c r="C43" s="74"/>
      <c r="D43" s="12"/>
      <c r="E43" s="501"/>
      <c r="G43" s="501"/>
      <c r="H43" s="501"/>
      <c r="I43" s="501"/>
      <c r="J43" s="501" t="s">
        <v>116</v>
      </c>
      <c r="K43" s="501"/>
      <c r="L43" s="501"/>
      <c r="M43" s="501"/>
      <c r="N43" s="501"/>
      <c r="O43" s="501"/>
      <c r="P43" s="501"/>
    </row>
    <row r="44" spans="1:16" ht="18.95" customHeight="1">
      <c r="A44" s="208" t="s">
        <v>282</v>
      </c>
      <c r="B44" s="74"/>
      <c r="C44" s="74"/>
      <c r="D44" s="455"/>
      <c r="E44" s="420"/>
      <c r="F44" s="455"/>
      <c r="G44" s="455"/>
      <c r="H44" s="455"/>
      <c r="I44" s="420"/>
      <c r="J44" s="420"/>
      <c r="K44" s="420"/>
      <c r="L44" s="420"/>
      <c r="M44" s="420"/>
      <c r="N44" s="420"/>
      <c r="O44" s="420"/>
      <c r="P44" s="420"/>
    </row>
    <row r="45" spans="1:16" ht="18.95" customHeight="1">
      <c r="A45" s="52" t="s">
        <v>283</v>
      </c>
      <c r="B45" s="63"/>
      <c r="C45" s="63"/>
      <c r="D45" s="209"/>
      <c r="E45" s="227"/>
      <c r="F45" s="227">
        <f>D30</f>
        <v>591044298</v>
      </c>
      <c r="G45" s="227"/>
      <c r="H45" s="227">
        <f>F30</f>
        <v>2160858725</v>
      </c>
      <c r="I45" s="227"/>
      <c r="J45" s="414">
        <f>J30</f>
        <v>59139680</v>
      </c>
      <c r="K45" s="227"/>
      <c r="L45" s="227">
        <f>L30</f>
        <v>7992046543</v>
      </c>
      <c r="M45" s="209"/>
      <c r="N45" s="227">
        <f>N30</f>
        <v>1000658</v>
      </c>
      <c r="O45" s="224"/>
      <c r="P45" s="414">
        <f>SUM(D45:N45)</f>
        <v>10804089904</v>
      </c>
    </row>
    <row r="46" spans="1:16" ht="18.95" customHeight="1">
      <c r="A46" s="52"/>
      <c r="B46" s="58"/>
      <c r="C46" s="58"/>
      <c r="D46" s="210"/>
      <c r="E46" s="211"/>
      <c r="F46" s="210"/>
      <c r="G46" s="211"/>
      <c r="H46" s="210"/>
      <c r="I46" s="210"/>
      <c r="J46" s="210"/>
      <c r="K46" s="210"/>
      <c r="L46" s="210"/>
      <c r="M46" s="210"/>
      <c r="N46" s="210"/>
      <c r="O46" s="211"/>
      <c r="P46" s="210"/>
    </row>
    <row r="47" spans="1:16" ht="18.95" customHeight="1">
      <c r="A47" s="52" t="s">
        <v>241</v>
      </c>
      <c r="B47" s="58"/>
      <c r="C47" s="58"/>
      <c r="D47" s="210"/>
      <c r="E47" s="213"/>
      <c r="F47" s="212"/>
      <c r="G47" s="213"/>
      <c r="H47" s="212"/>
      <c r="I47" s="212"/>
      <c r="J47" s="212"/>
      <c r="K47" s="212"/>
      <c r="L47" s="212"/>
      <c r="M47" s="210"/>
      <c r="N47" s="212"/>
      <c r="O47" s="211"/>
      <c r="P47" s="212"/>
    </row>
    <row r="48" spans="1:16" ht="18.95" customHeight="1">
      <c r="A48" s="63" t="s">
        <v>298</v>
      </c>
      <c r="B48" s="58"/>
      <c r="C48" s="58"/>
      <c r="D48" s="210"/>
      <c r="E48" s="213"/>
      <c r="F48" s="212"/>
      <c r="G48" s="213"/>
      <c r="H48" s="212"/>
      <c r="I48" s="212"/>
      <c r="J48" s="212"/>
      <c r="K48" s="212"/>
      <c r="L48" s="212"/>
      <c r="M48" s="210"/>
      <c r="N48" s="212"/>
      <c r="O48" s="211"/>
      <c r="P48" s="212"/>
    </row>
    <row r="49" spans="1:16" ht="18.95" hidden="1" customHeight="1">
      <c r="A49" s="214" t="s">
        <v>207</v>
      </c>
      <c r="B49" s="58"/>
      <c r="C49" s="58"/>
      <c r="D49" s="381"/>
      <c r="E49" s="223"/>
      <c r="F49" s="244"/>
      <c r="G49" s="223"/>
      <c r="H49" s="244"/>
      <c r="I49" s="215"/>
      <c r="J49" s="218"/>
      <c r="K49" s="218"/>
      <c r="L49" s="218"/>
      <c r="M49" s="224"/>
      <c r="N49" s="218"/>
      <c r="O49" s="216"/>
      <c r="P49" s="445">
        <f>SUM(D49:N49)</f>
        <v>0</v>
      </c>
    </row>
    <row r="50" spans="1:16" ht="18.95" hidden="1" customHeight="1">
      <c r="A50" s="214" t="s">
        <v>206</v>
      </c>
      <c r="B50" s="58"/>
      <c r="C50" s="58"/>
      <c r="D50" s="223"/>
      <c r="E50" s="223"/>
      <c r="F50" s="223"/>
      <c r="G50" s="223"/>
      <c r="H50" s="244"/>
      <c r="I50" s="216"/>
      <c r="J50" s="223"/>
      <c r="K50" s="223"/>
      <c r="L50" s="223"/>
      <c r="M50" s="216"/>
      <c r="N50" s="223"/>
      <c r="O50" s="216"/>
      <c r="P50" s="445">
        <f>SUM(D50:N50)</f>
        <v>0</v>
      </c>
    </row>
    <row r="51" spans="1:16" ht="18.95" customHeight="1">
      <c r="A51" s="214" t="s">
        <v>205</v>
      </c>
      <c r="B51" s="58">
        <v>22</v>
      </c>
      <c r="C51" s="58"/>
      <c r="D51" s="248"/>
      <c r="E51" s="248"/>
      <c r="F51" s="344">
        <v>0</v>
      </c>
      <c r="G51" s="248"/>
      <c r="H51" s="344">
        <v>0</v>
      </c>
      <c r="I51" s="248"/>
      <c r="J51" s="344">
        <v>0</v>
      </c>
      <c r="K51" s="248"/>
      <c r="L51" s="395">
        <v>-1536715175</v>
      </c>
      <c r="M51" s="248"/>
      <c r="N51" s="344">
        <v>0</v>
      </c>
      <c r="O51" s="248"/>
      <c r="P51" s="502">
        <f>SUM(D51:N51)</f>
        <v>-1536715175</v>
      </c>
    </row>
    <row r="52" spans="1:16" ht="18.95" customHeight="1">
      <c r="A52" s="63" t="s">
        <v>299</v>
      </c>
      <c r="B52" s="58"/>
      <c r="C52" s="58"/>
      <c r="D52" s="472"/>
      <c r="E52" s="223"/>
      <c r="F52" s="397">
        <f>SUM(F49:F51)</f>
        <v>0</v>
      </c>
      <c r="G52" s="223"/>
      <c r="H52" s="397">
        <f>SUM(H49:H51)</f>
        <v>0</v>
      </c>
      <c r="I52" s="220"/>
      <c r="J52" s="397">
        <f>SUM(J49:J51)</f>
        <v>0</v>
      </c>
      <c r="K52" s="71"/>
      <c r="L52" s="437">
        <f>SUM(L49:L51)</f>
        <v>-1536715175</v>
      </c>
      <c r="M52" s="220"/>
      <c r="N52" s="397">
        <f>SUM(N49:N51)</f>
        <v>0</v>
      </c>
      <c r="O52" s="238"/>
      <c r="P52" s="437">
        <f>SUM(P49:P51)</f>
        <v>-1536715175</v>
      </c>
    </row>
    <row r="53" spans="1:16" ht="18.95" hidden="1" customHeight="1">
      <c r="A53" s="52"/>
      <c r="B53" s="58"/>
      <c r="C53" s="58"/>
      <c r="D53" s="363"/>
      <c r="E53" s="223"/>
      <c r="F53" s="363"/>
      <c r="G53" s="223"/>
      <c r="H53" s="363"/>
      <c r="I53" s="220"/>
      <c r="J53" s="363"/>
      <c r="K53" s="71"/>
      <c r="L53" s="437"/>
      <c r="M53" s="220"/>
      <c r="N53" s="363"/>
      <c r="O53" s="238"/>
      <c r="P53" s="437"/>
    </row>
    <row r="54" spans="1:16" ht="18.95" customHeight="1">
      <c r="A54" s="52" t="s">
        <v>255</v>
      </c>
      <c r="B54" s="58"/>
      <c r="C54" s="58"/>
      <c r="D54" s="472"/>
      <c r="E54" s="223"/>
      <c r="F54" s="398">
        <f>F52</f>
        <v>0</v>
      </c>
      <c r="G54" s="223"/>
      <c r="H54" s="398">
        <f>H52</f>
        <v>0</v>
      </c>
      <c r="I54" s="220"/>
      <c r="J54" s="232">
        <f>J52</f>
        <v>0</v>
      </c>
      <c r="K54" s="71"/>
      <c r="L54" s="437">
        <f>L52</f>
        <v>-1536715175</v>
      </c>
      <c r="M54" s="220"/>
      <c r="N54" s="232">
        <f>N52</f>
        <v>0</v>
      </c>
      <c r="O54" s="238"/>
      <c r="P54" s="437">
        <f>P52</f>
        <v>-1536715175</v>
      </c>
    </row>
    <row r="55" spans="1:16" ht="18.95" customHeight="1">
      <c r="A55" s="63"/>
      <c r="B55" s="58"/>
      <c r="C55" s="58"/>
      <c r="D55" s="210"/>
      <c r="E55" s="213"/>
      <c r="F55" s="212"/>
      <c r="G55" s="213"/>
      <c r="H55" s="212"/>
      <c r="I55" s="212"/>
      <c r="J55" s="212"/>
      <c r="K55" s="212"/>
      <c r="L55" s="212"/>
      <c r="M55" s="210"/>
      <c r="N55" s="212"/>
      <c r="O55" s="211"/>
      <c r="P55" s="212"/>
    </row>
    <row r="56" spans="1:16" ht="18.95" customHeight="1">
      <c r="A56" s="52" t="s">
        <v>132</v>
      </c>
      <c r="B56" s="58"/>
      <c r="C56" s="58"/>
      <c r="D56" s="210"/>
      <c r="E56" s="213"/>
      <c r="F56" s="212"/>
      <c r="G56" s="213"/>
      <c r="H56" s="212"/>
      <c r="I56" s="212"/>
      <c r="J56" s="212"/>
      <c r="K56" s="212"/>
      <c r="L56" s="212"/>
      <c r="M56" s="210"/>
      <c r="N56" s="212"/>
      <c r="O56" s="211"/>
      <c r="P56" s="210"/>
    </row>
    <row r="57" spans="1:16" ht="18.95" customHeight="1">
      <c r="A57" s="79" t="s">
        <v>82</v>
      </c>
      <c r="B57" s="58"/>
      <c r="C57" s="58"/>
      <c r="D57" s="223"/>
      <c r="E57" s="218"/>
      <c r="F57" s="223">
        <v>0</v>
      </c>
      <c r="G57" s="218"/>
      <c r="H57" s="358">
        <v>0</v>
      </c>
      <c r="I57" s="223"/>
      <c r="J57" s="223">
        <v>0</v>
      </c>
      <c r="K57" s="362"/>
      <c r="L57" s="381">
        <f>'PL-8-9'!J29</f>
        <v>1765541886</v>
      </c>
      <c r="M57" s="217"/>
      <c r="N57" s="223">
        <v>0</v>
      </c>
      <c r="O57" s="216"/>
      <c r="P57" s="381">
        <f>SUM(D57:N57)</f>
        <v>1765541886</v>
      </c>
    </row>
    <row r="58" spans="1:16" ht="18.95" customHeight="1">
      <c r="A58" s="79" t="s">
        <v>83</v>
      </c>
      <c r="B58" s="58"/>
      <c r="C58" s="58"/>
      <c r="D58" s="223"/>
      <c r="E58" s="223"/>
      <c r="F58" s="219">
        <v>0</v>
      </c>
      <c r="G58" s="223"/>
      <c r="H58" s="219">
        <v>0</v>
      </c>
      <c r="I58" s="223"/>
      <c r="J58" s="219">
        <v>0</v>
      </c>
      <c r="K58" s="223"/>
      <c r="L58" s="395">
        <f>'PL-8-9'!J48</f>
        <v>-6160767</v>
      </c>
      <c r="M58" s="217"/>
      <c r="N58" s="219">
        <v>0</v>
      </c>
      <c r="O58" s="217"/>
      <c r="P58" s="395">
        <f t="shared" ref="P58" si="0">SUM(D58:N58)</f>
        <v>-6160767</v>
      </c>
    </row>
    <row r="59" spans="1:16" ht="18.95" customHeight="1">
      <c r="A59" s="52" t="s">
        <v>115</v>
      </c>
      <c r="B59" s="58"/>
      <c r="C59" s="58"/>
      <c r="D59" s="374"/>
      <c r="E59" s="223"/>
      <c r="F59" s="222">
        <f>SUM(F57:F58)</f>
        <v>0</v>
      </c>
      <c r="G59" s="223"/>
      <c r="H59" s="222">
        <f>SUM(H57:H58)</f>
        <v>0</v>
      </c>
      <c r="I59" s="221"/>
      <c r="J59" s="222">
        <f>SUM(J57:J58)</f>
        <v>0</v>
      </c>
      <c r="K59" s="374">
        <f>SUM(K57:K58)</f>
        <v>0</v>
      </c>
      <c r="L59" s="222">
        <f>SUM(L57:L58)</f>
        <v>1759381119</v>
      </c>
      <c r="M59" s="221"/>
      <c r="N59" s="222">
        <f>SUM(N57:N58)</f>
        <v>0</v>
      </c>
      <c r="O59" s="238"/>
      <c r="P59" s="437">
        <f>SUM(P57:P58)</f>
        <v>1759381119</v>
      </c>
    </row>
    <row r="60" spans="1:16" ht="18.95" customHeight="1">
      <c r="A60" s="52"/>
      <c r="B60" s="58"/>
      <c r="C60" s="58"/>
      <c r="D60" s="374"/>
      <c r="E60" s="223"/>
      <c r="F60" s="341"/>
      <c r="G60" s="223"/>
      <c r="H60" s="341"/>
      <c r="I60" s="221"/>
      <c r="J60" s="341"/>
      <c r="K60" s="374"/>
      <c r="L60" s="223"/>
      <c r="M60" s="221"/>
      <c r="N60" s="341"/>
      <c r="O60" s="238"/>
      <c r="P60" s="341"/>
    </row>
    <row r="61" spans="1:16" ht="18.95" customHeight="1" thickBot="1">
      <c r="A61" s="52" t="s">
        <v>284</v>
      </c>
      <c r="B61" s="63"/>
      <c r="C61" s="63"/>
      <c r="D61" s="71"/>
      <c r="E61" s="223"/>
      <c r="F61" s="141">
        <f>F45+F54+F59</f>
        <v>591044298</v>
      </c>
      <c r="G61" s="223"/>
      <c r="H61" s="141">
        <f>H45+H54+H59</f>
        <v>2160858725</v>
      </c>
      <c r="I61" s="220"/>
      <c r="J61" s="141">
        <f>J45+J54+J59</f>
        <v>59139680</v>
      </c>
      <c r="K61" s="71"/>
      <c r="L61" s="141">
        <f>L45+L54+L59</f>
        <v>8214712487</v>
      </c>
      <c r="M61" s="71"/>
      <c r="N61" s="141">
        <f>N45+N54+N59</f>
        <v>1000658</v>
      </c>
      <c r="O61" s="112"/>
      <c r="P61" s="141">
        <f>P45+P54+P59</f>
        <v>11026755848</v>
      </c>
    </row>
    <row r="62" spans="1:16" ht="18.95" customHeight="1" thickTop="1">
      <c r="D62" s="12"/>
    </row>
    <row r="63" spans="1:16" ht="18.95" customHeight="1">
      <c r="D63" s="12"/>
    </row>
  </sheetData>
  <mergeCells count="5">
    <mergeCell ref="B36:P36"/>
    <mergeCell ref="J38:L38"/>
    <mergeCell ref="B4:P4"/>
    <mergeCell ref="J6:L6"/>
    <mergeCell ref="D11:P11"/>
  </mergeCells>
  <pageMargins left="0.8" right="0.8" top="0.48" bottom="0.5" header="0.5" footer="0.5"/>
  <pageSetup paperSize="9" scale="70" firstPageNumber="12" fitToHeight="2" orientation="landscape" useFirstPageNumber="1" r:id="rId1"/>
  <headerFooter>
    <oddFooter>&amp;LThe accompanying notes are an integral part of these financial statements.&amp;C&amp;P</oddFooter>
  </headerFooter>
  <rowBreaks count="1" manualBreakCount="1">
    <brk id="3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0"/>
  <sheetViews>
    <sheetView showGridLines="0" tabSelected="1" topLeftCell="A77" workbookViewId="0">
      <selection activeCell="A99" sqref="A99"/>
    </sheetView>
  </sheetViews>
  <sheetFormatPr defaultColWidth="9.140625" defaultRowHeight="18" customHeight="1"/>
  <cols>
    <col min="1" max="1" width="46.5703125" style="254" customWidth="1"/>
    <col min="2" max="2" width="3.85546875" style="254" customWidth="1"/>
    <col min="3" max="3" width="1.42578125" style="254" customWidth="1"/>
    <col min="4" max="4" width="17" style="254" bestFit="1" customWidth="1"/>
    <col min="5" max="5" width="0.85546875" style="254" customWidth="1"/>
    <col min="6" max="6" width="17.140625" style="254" bestFit="1" customWidth="1"/>
    <col min="7" max="7" width="0.85546875" style="254" customWidth="1"/>
    <col min="8" max="8" width="17" style="254" bestFit="1" customWidth="1"/>
    <col min="9" max="9" width="0.85546875" style="254" customWidth="1"/>
    <col min="10" max="10" width="15.42578125" style="254" customWidth="1"/>
    <col min="11" max="11" width="14.5703125" style="254" bestFit="1" customWidth="1"/>
    <col min="12" max="12" width="9.140625" style="254"/>
    <col min="13" max="13" width="12.140625" style="254" bestFit="1" customWidth="1"/>
    <col min="14" max="16384" width="9.140625" style="254"/>
  </cols>
  <sheetData>
    <row r="1" spans="1:10" ht="18" customHeight="1">
      <c r="A1" s="72" t="s">
        <v>13</v>
      </c>
      <c r="B1" s="252"/>
      <c r="C1" s="253"/>
      <c r="D1" s="253"/>
      <c r="E1" s="253"/>
      <c r="F1" s="253"/>
      <c r="G1" s="253"/>
      <c r="H1" s="253"/>
      <c r="I1" s="253"/>
      <c r="J1" s="253"/>
    </row>
    <row r="2" spans="1:10" ht="18" customHeight="1">
      <c r="A2" s="255" t="s">
        <v>208</v>
      </c>
      <c r="B2" s="252"/>
      <c r="C2" s="253"/>
      <c r="D2" s="256"/>
      <c r="E2" s="253"/>
      <c r="F2" s="256"/>
      <c r="G2" s="253"/>
      <c r="H2" s="256"/>
      <c r="I2" s="256"/>
      <c r="J2" s="256"/>
    </row>
    <row r="3" spans="1:10" ht="18" customHeight="1">
      <c r="A3" s="255"/>
      <c r="B3" s="252"/>
      <c r="C3" s="253"/>
      <c r="D3" s="256"/>
      <c r="E3" s="253"/>
      <c r="F3" s="256"/>
      <c r="G3" s="253"/>
      <c r="H3" s="256"/>
      <c r="I3" s="256"/>
      <c r="J3" s="256"/>
    </row>
    <row r="4" spans="1:10" ht="18" customHeight="1">
      <c r="A4" s="257"/>
      <c r="B4" s="101"/>
      <c r="C4" s="257"/>
      <c r="D4" s="503" t="s">
        <v>60</v>
      </c>
      <c r="E4" s="503"/>
      <c r="F4" s="503"/>
      <c r="G4" s="32"/>
      <c r="H4" s="503" t="s">
        <v>61</v>
      </c>
      <c r="I4" s="503"/>
      <c r="J4" s="503"/>
    </row>
    <row r="5" spans="1:10" ht="18" customHeight="1">
      <c r="A5" s="258"/>
      <c r="B5" s="252"/>
      <c r="C5" s="253"/>
      <c r="D5" s="524" t="s">
        <v>62</v>
      </c>
      <c r="E5" s="524"/>
      <c r="F5" s="524"/>
      <c r="G5" s="249"/>
      <c r="H5" s="524" t="s">
        <v>63</v>
      </c>
      <c r="I5" s="524"/>
      <c r="J5" s="524"/>
    </row>
    <row r="6" spans="1:10" ht="18" customHeight="1">
      <c r="A6" s="258"/>
      <c r="B6" s="252"/>
      <c r="C6" s="253"/>
      <c r="D6" s="525" t="s">
        <v>113</v>
      </c>
      <c r="E6" s="525"/>
      <c r="F6" s="525"/>
      <c r="G6" s="249"/>
      <c r="H6" s="525" t="s">
        <v>113</v>
      </c>
      <c r="I6" s="525"/>
      <c r="J6" s="525"/>
    </row>
    <row r="7" spans="1:10" ht="18" customHeight="1">
      <c r="A7" s="258"/>
      <c r="B7" s="252"/>
      <c r="C7" s="253"/>
      <c r="D7" s="521" t="s">
        <v>59</v>
      </c>
      <c r="E7" s="522"/>
      <c r="F7" s="522"/>
      <c r="G7" s="249"/>
      <c r="H7" s="521" t="s">
        <v>59</v>
      </c>
      <c r="I7" s="522"/>
      <c r="J7" s="522"/>
    </row>
    <row r="8" spans="1:10" ht="18" customHeight="1">
      <c r="A8" s="258"/>
      <c r="B8" s="259"/>
      <c r="C8" s="260"/>
      <c r="D8" s="261" t="s">
        <v>281</v>
      </c>
      <c r="E8" s="262"/>
      <c r="F8" s="261" t="s">
        <v>273</v>
      </c>
      <c r="G8" s="261"/>
      <c r="H8" s="261" t="s">
        <v>281</v>
      </c>
      <c r="I8" s="262"/>
      <c r="J8" s="261" t="s">
        <v>273</v>
      </c>
    </row>
    <row r="9" spans="1:10" ht="18" customHeight="1">
      <c r="A9" s="263"/>
      <c r="B9" s="259"/>
      <c r="C9" s="260"/>
      <c r="D9" s="523" t="s">
        <v>116</v>
      </c>
      <c r="E9" s="523"/>
      <c r="F9" s="523"/>
      <c r="G9" s="523"/>
      <c r="H9" s="523"/>
      <c r="I9" s="523"/>
      <c r="J9" s="523"/>
    </row>
    <row r="10" spans="1:10" ht="18" customHeight="1">
      <c r="A10" s="264" t="s">
        <v>8</v>
      </c>
      <c r="B10" s="265"/>
      <c r="C10" s="263"/>
      <c r="D10" s="263"/>
      <c r="E10" s="263"/>
      <c r="F10" s="263"/>
      <c r="G10" s="263"/>
      <c r="H10" s="60"/>
      <c r="I10" s="60"/>
      <c r="J10" s="60"/>
    </row>
    <row r="11" spans="1:10" ht="18" customHeight="1">
      <c r="A11" s="266" t="s">
        <v>114</v>
      </c>
      <c r="B11" s="252"/>
      <c r="C11" s="32"/>
      <c r="D11" s="234">
        <f>'PL-8-9'!D29</f>
        <v>1678403661</v>
      </c>
      <c r="E11" s="267"/>
      <c r="F11" s="234">
        <f>'PL-8-9'!F29</f>
        <v>1747473205</v>
      </c>
      <c r="G11" s="267"/>
      <c r="H11" s="234">
        <f>'PL-8-9'!J29</f>
        <v>1765541886</v>
      </c>
      <c r="I11" s="267"/>
      <c r="J11" s="234">
        <f>'PL-8-9'!L29</f>
        <v>2140279439</v>
      </c>
    </row>
    <row r="12" spans="1:10" ht="18" customHeight="1">
      <c r="A12" s="268" t="s">
        <v>257</v>
      </c>
      <c r="B12" s="252"/>
      <c r="C12" s="32"/>
      <c r="D12" s="234"/>
      <c r="E12" s="267"/>
      <c r="F12" s="234"/>
      <c r="G12" s="267"/>
      <c r="H12" s="267"/>
      <c r="I12" s="267"/>
      <c r="J12" s="267"/>
    </row>
    <row r="13" spans="1:10" ht="18" hidden="1" customHeight="1">
      <c r="A13" s="268" t="s">
        <v>256</v>
      </c>
      <c r="B13" s="252"/>
      <c r="C13" s="32"/>
      <c r="D13" s="234"/>
      <c r="E13" s="267"/>
      <c r="F13" s="234"/>
      <c r="G13" s="267"/>
      <c r="H13" s="270"/>
      <c r="I13" s="267"/>
      <c r="J13" s="270"/>
    </row>
    <row r="14" spans="1:10" ht="18" customHeight="1">
      <c r="A14" s="277" t="s">
        <v>268</v>
      </c>
      <c r="B14" s="252"/>
      <c r="C14" s="32"/>
      <c r="D14" s="234">
        <f>-'PL-8-9'!D28</f>
        <v>119739168</v>
      </c>
      <c r="E14" s="267"/>
      <c r="F14" s="234">
        <f>-'PL-8-9'!F28</f>
        <v>131493397</v>
      </c>
      <c r="G14" s="267"/>
      <c r="H14" s="267">
        <f>-'PL-8-9'!J28</f>
        <v>15133353</v>
      </c>
      <c r="I14" s="267"/>
      <c r="J14" s="267">
        <f>-'PL-8-9'!L28</f>
        <v>28760063</v>
      </c>
    </row>
    <row r="15" spans="1:10" ht="18" customHeight="1">
      <c r="A15" s="275" t="s">
        <v>237</v>
      </c>
      <c r="B15" s="252"/>
      <c r="C15" s="32"/>
      <c r="D15" s="234"/>
      <c r="E15" s="267"/>
      <c r="F15" s="234"/>
      <c r="G15" s="267"/>
      <c r="H15" s="267"/>
      <c r="I15" s="267"/>
      <c r="J15" s="267"/>
    </row>
    <row r="16" spans="1:10" ht="18" customHeight="1">
      <c r="A16" s="275" t="s">
        <v>238</v>
      </c>
      <c r="B16" s="252"/>
      <c r="C16" s="32"/>
      <c r="D16" s="234">
        <v>-17304039</v>
      </c>
      <c r="E16" s="267"/>
      <c r="F16" s="234">
        <v>-14169662</v>
      </c>
      <c r="G16" s="267"/>
      <c r="H16" s="270">
        <v>0</v>
      </c>
      <c r="I16" s="267"/>
      <c r="J16" s="270">
        <v>0</v>
      </c>
    </row>
    <row r="17" spans="1:10" ht="18" customHeight="1">
      <c r="A17" s="275" t="s">
        <v>261</v>
      </c>
      <c r="B17" s="252"/>
      <c r="C17" s="32"/>
      <c r="D17" s="234"/>
      <c r="E17" s="267"/>
      <c r="F17" s="234"/>
      <c r="G17" s="267"/>
      <c r="H17" s="267"/>
      <c r="I17" s="267"/>
      <c r="J17" s="267"/>
    </row>
    <row r="18" spans="1:10" ht="18" customHeight="1">
      <c r="A18" s="275" t="s">
        <v>263</v>
      </c>
      <c r="B18" s="252"/>
      <c r="C18" s="32"/>
      <c r="D18" s="234">
        <v>1019689462</v>
      </c>
      <c r="E18" s="267"/>
      <c r="F18" s="431">
        <v>1052429231</v>
      </c>
      <c r="G18" s="267"/>
      <c r="H18" s="267">
        <v>610963267</v>
      </c>
      <c r="I18" s="267"/>
      <c r="J18" s="446">
        <v>606994293</v>
      </c>
    </row>
    <row r="19" spans="1:10" ht="18" customHeight="1">
      <c r="A19" s="272" t="s">
        <v>90</v>
      </c>
      <c r="B19" s="252"/>
      <c r="C19" s="32"/>
      <c r="D19" s="234">
        <v>46936565</v>
      </c>
      <c r="E19" s="267"/>
      <c r="F19" s="431">
        <v>43137314</v>
      </c>
      <c r="G19" s="267"/>
      <c r="H19" s="267">
        <v>18273301</v>
      </c>
      <c r="I19" s="267"/>
      <c r="J19" s="446">
        <v>17983903</v>
      </c>
    </row>
    <row r="20" spans="1:10" ht="18" customHeight="1">
      <c r="A20" s="272" t="s">
        <v>235</v>
      </c>
      <c r="B20" s="252"/>
      <c r="C20" s="32"/>
      <c r="D20" s="234">
        <v>45017949</v>
      </c>
      <c r="E20" s="267"/>
      <c r="F20" s="431">
        <v>30099774</v>
      </c>
      <c r="G20" s="267"/>
      <c r="H20" s="267">
        <v>44278050</v>
      </c>
      <c r="I20" s="267"/>
      <c r="J20" s="446">
        <v>24136934</v>
      </c>
    </row>
    <row r="21" spans="1:10" ht="18" customHeight="1">
      <c r="A21" s="272" t="s">
        <v>269</v>
      </c>
      <c r="B21" s="252"/>
      <c r="C21" s="32"/>
      <c r="D21" s="234">
        <v>-11000</v>
      </c>
      <c r="E21" s="267"/>
      <c r="F21" s="431">
        <v>-11000</v>
      </c>
      <c r="G21" s="270"/>
      <c r="H21" s="270">
        <v>0</v>
      </c>
      <c r="I21" s="270"/>
      <c r="J21" s="270">
        <v>0</v>
      </c>
    </row>
    <row r="22" spans="1:10" ht="18" customHeight="1">
      <c r="A22" s="272" t="s">
        <v>259</v>
      </c>
      <c r="B22" s="252"/>
      <c r="C22" s="32"/>
      <c r="D22" s="234">
        <v>8169289</v>
      </c>
      <c r="E22" s="267"/>
      <c r="F22" s="431">
        <v>-942621</v>
      </c>
      <c r="G22" s="267"/>
      <c r="H22" s="234">
        <v>10986042</v>
      </c>
      <c r="I22" s="273"/>
      <c r="J22" s="431">
        <v>-22034000</v>
      </c>
    </row>
    <row r="23" spans="1:10" ht="18" hidden="1" customHeight="1">
      <c r="A23" s="275" t="s">
        <v>258</v>
      </c>
      <c r="B23" s="252"/>
      <c r="C23" s="32"/>
      <c r="D23" s="343"/>
      <c r="E23" s="343"/>
      <c r="F23" s="343">
        <v>0</v>
      </c>
      <c r="G23" s="289"/>
      <c r="H23" s="343"/>
      <c r="I23" s="270"/>
      <c r="J23" s="343"/>
    </row>
    <row r="24" spans="1:10" ht="18" hidden="1" customHeight="1">
      <c r="A24" s="275" t="s">
        <v>277</v>
      </c>
      <c r="B24" s="252"/>
      <c r="C24" s="32"/>
      <c r="D24" s="343">
        <v>0</v>
      </c>
      <c r="E24" s="267"/>
      <c r="F24" s="343">
        <v>0</v>
      </c>
      <c r="G24" s="289"/>
      <c r="H24" s="343"/>
      <c r="I24" s="270"/>
      <c r="J24" s="343">
        <v>0</v>
      </c>
    </row>
    <row r="25" spans="1:10" ht="18" customHeight="1">
      <c r="A25" s="272" t="s">
        <v>220</v>
      </c>
      <c r="B25" s="252"/>
      <c r="C25" s="32"/>
      <c r="D25" s="234">
        <v>-144138812</v>
      </c>
      <c r="E25" s="267"/>
      <c r="F25" s="431">
        <v>6392923</v>
      </c>
      <c r="G25" s="416"/>
      <c r="H25" s="415">
        <v>18523717</v>
      </c>
      <c r="I25" s="416"/>
      <c r="J25" s="415">
        <v>9108257</v>
      </c>
    </row>
    <row r="26" spans="1:10" ht="18" customHeight="1">
      <c r="A26" s="275" t="s">
        <v>158</v>
      </c>
      <c r="B26" s="252"/>
      <c r="C26" s="32"/>
      <c r="D26" s="234">
        <v>51440025</v>
      </c>
      <c r="E26" s="267"/>
      <c r="F26" s="431">
        <v>35272297</v>
      </c>
      <c r="G26" s="267"/>
      <c r="H26" s="273">
        <v>32568168</v>
      </c>
      <c r="I26" s="267"/>
      <c r="J26" s="273">
        <v>21376482</v>
      </c>
    </row>
    <row r="27" spans="1:10" ht="18" customHeight="1">
      <c r="A27" s="271" t="s">
        <v>64</v>
      </c>
      <c r="B27" s="252"/>
      <c r="C27" s="32"/>
      <c r="D27" s="234">
        <v>2184675</v>
      </c>
      <c r="E27" s="267"/>
      <c r="F27" s="431">
        <v>2807993</v>
      </c>
      <c r="G27" s="267"/>
      <c r="H27" s="274">
        <v>831599</v>
      </c>
      <c r="I27" s="60"/>
      <c r="J27" s="431">
        <v>824675</v>
      </c>
    </row>
    <row r="28" spans="1:10" ht="18" customHeight="1">
      <c r="A28" s="272" t="s">
        <v>300</v>
      </c>
      <c r="B28" s="252"/>
      <c r="C28" s="32"/>
      <c r="D28" s="234">
        <v>43127521</v>
      </c>
      <c r="E28" s="267"/>
      <c r="F28" s="431">
        <v>-1076779</v>
      </c>
      <c r="G28" s="267"/>
      <c r="H28" s="274">
        <v>36497447</v>
      </c>
      <c r="I28" s="267"/>
      <c r="J28" s="270">
        <v>0</v>
      </c>
    </row>
    <row r="29" spans="1:10" ht="18" customHeight="1">
      <c r="A29" s="275" t="s">
        <v>174</v>
      </c>
      <c r="B29" s="252"/>
      <c r="C29" s="32"/>
      <c r="D29" s="273">
        <v>30781653</v>
      </c>
      <c r="E29" s="267"/>
      <c r="F29" s="273">
        <v>41407072</v>
      </c>
      <c r="G29" s="267"/>
      <c r="H29" s="60">
        <v>15354767</v>
      </c>
      <c r="I29" s="273"/>
      <c r="J29" s="447">
        <v>15962621</v>
      </c>
    </row>
    <row r="30" spans="1:10" ht="18" customHeight="1">
      <c r="A30" s="272" t="s">
        <v>250</v>
      </c>
      <c r="B30" s="252"/>
      <c r="C30" s="32"/>
      <c r="D30" s="234">
        <v>31915898</v>
      </c>
      <c r="E30" s="267"/>
      <c r="F30" s="431">
        <v>5152836</v>
      </c>
      <c r="G30" s="267"/>
      <c r="H30" s="267">
        <v>41803989</v>
      </c>
      <c r="I30" s="267"/>
      <c r="J30" s="446">
        <v>15720723</v>
      </c>
    </row>
    <row r="31" spans="1:10" ht="18" hidden="1" customHeight="1">
      <c r="A31" s="272" t="s">
        <v>91</v>
      </c>
      <c r="B31" s="265"/>
      <c r="C31" s="32"/>
      <c r="D31" s="270"/>
      <c r="E31" s="267"/>
      <c r="F31" s="270"/>
      <c r="G31" s="267"/>
      <c r="H31" s="270"/>
      <c r="I31" s="267"/>
      <c r="J31" s="270"/>
    </row>
    <row r="32" spans="1:10" s="281" customFormat="1" ht="18" customHeight="1">
      <c r="A32" s="277" t="s">
        <v>91</v>
      </c>
      <c r="B32" s="278"/>
      <c r="C32" s="279"/>
      <c r="D32" s="401">
        <v>0</v>
      </c>
      <c r="E32" s="280"/>
      <c r="F32" s="401">
        <v>201862</v>
      </c>
      <c r="G32" s="280"/>
      <c r="H32" s="401">
        <v>0</v>
      </c>
      <c r="I32" s="280"/>
      <c r="J32" s="401">
        <v>123040</v>
      </c>
    </row>
    <row r="33" spans="1:10" ht="18" hidden="1" customHeight="1">
      <c r="A33" s="275" t="s">
        <v>163</v>
      </c>
      <c r="B33" s="252"/>
      <c r="C33" s="32"/>
      <c r="D33" s="276"/>
      <c r="E33" s="267"/>
      <c r="F33" s="431"/>
      <c r="G33" s="267"/>
      <c r="H33" s="263"/>
      <c r="I33" s="263"/>
      <c r="J33" s="448"/>
    </row>
    <row r="34" spans="1:10" ht="18" hidden="1" customHeight="1">
      <c r="A34" s="272" t="s">
        <v>65</v>
      </c>
      <c r="B34" s="252"/>
      <c r="C34" s="32"/>
      <c r="D34" s="270"/>
      <c r="E34" s="267"/>
      <c r="F34" s="270"/>
      <c r="G34" s="267"/>
      <c r="H34" s="270"/>
      <c r="I34" s="267"/>
      <c r="J34" s="270"/>
    </row>
    <row r="35" spans="1:10" ht="18" hidden="1" customHeight="1">
      <c r="A35" s="272" t="s">
        <v>152</v>
      </c>
      <c r="B35" s="252"/>
      <c r="C35" s="32"/>
      <c r="D35" s="270"/>
      <c r="E35" s="267"/>
      <c r="F35" s="270"/>
      <c r="G35" s="267"/>
      <c r="H35" s="267"/>
      <c r="I35" s="267"/>
      <c r="J35" s="446"/>
    </row>
    <row r="36" spans="1:10" ht="18" hidden="1" customHeight="1">
      <c r="A36" s="272" t="s">
        <v>153</v>
      </c>
      <c r="B36" s="252"/>
      <c r="C36" s="32"/>
      <c r="D36" s="270"/>
      <c r="E36" s="267"/>
      <c r="F36" s="270"/>
      <c r="G36" s="267"/>
      <c r="H36" s="270"/>
      <c r="I36" s="267"/>
      <c r="J36" s="270"/>
    </row>
    <row r="37" spans="1:10" ht="18" customHeight="1">
      <c r="A37" s="277" t="s">
        <v>151</v>
      </c>
      <c r="B37" s="252"/>
      <c r="C37" s="32"/>
      <c r="D37" s="270">
        <v>0</v>
      </c>
      <c r="E37" s="267"/>
      <c r="F37" s="270">
        <v>0</v>
      </c>
      <c r="G37" s="267"/>
      <c r="H37" s="267">
        <v>-1372585682</v>
      </c>
      <c r="I37" s="267"/>
      <c r="J37" s="446">
        <v>-1601702263</v>
      </c>
    </row>
    <row r="38" spans="1:10" ht="18" customHeight="1">
      <c r="A38" s="277" t="s">
        <v>155</v>
      </c>
      <c r="B38" s="252"/>
      <c r="C38" s="32"/>
      <c r="D38" s="270">
        <v>0</v>
      </c>
      <c r="E38" s="267"/>
      <c r="F38" s="270">
        <v>0</v>
      </c>
      <c r="G38" s="267"/>
      <c r="H38" s="273">
        <v>-13667872</v>
      </c>
      <c r="I38" s="267"/>
      <c r="J38" s="273">
        <v>-16271265</v>
      </c>
    </row>
    <row r="39" spans="1:10" ht="18" customHeight="1">
      <c r="A39" s="277" t="s">
        <v>107</v>
      </c>
      <c r="B39" s="252"/>
      <c r="C39" s="32"/>
      <c r="D39" s="418">
        <v>49054705</v>
      </c>
      <c r="E39" s="267"/>
      <c r="F39" s="418">
        <v>96522105</v>
      </c>
      <c r="G39" s="267"/>
      <c r="H39" s="333">
        <v>28214224</v>
      </c>
      <c r="I39" s="267"/>
      <c r="J39" s="333">
        <v>64957172</v>
      </c>
    </row>
    <row r="40" spans="1:10" ht="18" customHeight="1">
      <c r="A40" s="284"/>
      <c r="B40" s="252"/>
      <c r="C40" s="32"/>
      <c r="D40" s="401">
        <f>SUM(D11:D39)</f>
        <v>2965006720</v>
      </c>
      <c r="E40" s="285"/>
      <c r="F40" s="401">
        <f>SUM(F11:F39)</f>
        <v>3176189947</v>
      </c>
      <c r="G40" s="285"/>
      <c r="H40" s="401">
        <f>SUM(H11:H39)</f>
        <v>1252716256</v>
      </c>
      <c r="I40" s="285"/>
      <c r="J40" s="285">
        <f>SUM(J11:J39)</f>
        <v>1306220074</v>
      </c>
    </row>
    <row r="41" spans="1:10" ht="18" customHeight="1">
      <c r="A41" s="526" t="s">
        <v>86</v>
      </c>
      <c r="B41" s="526"/>
      <c r="C41" s="32"/>
      <c r="D41" s="286"/>
      <c r="E41" s="286"/>
      <c r="F41" s="286"/>
      <c r="G41" s="100"/>
      <c r="H41" s="286"/>
      <c r="I41" s="286"/>
      <c r="J41" s="286"/>
    </row>
    <row r="42" spans="1:10" ht="18" customHeight="1">
      <c r="A42" s="326" t="s">
        <v>165</v>
      </c>
      <c r="B42" s="252"/>
      <c r="C42" s="32"/>
      <c r="D42" s="285">
        <v>1080032802</v>
      </c>
      <c r="E42" s="100"/>
      <c r="F42" s="285">
        <v>400499932</v>
      </c>
      <c r="G42" s="100"/>
      <c r="H42" s="100">
        <v>-499554639</v>
      </c>
      <c r="I42" s="100"/>
      <c r="J42" s="100">
        <v>292199939</v>
      </c>
    </row>
    <row r="43" spans="1:10" ht="18" customHeight="1">
      <c r="A43" s="287" t="s">
        <v>66</v>
      </c>
      <c r="B43" s="252"/>
      <c r="C43" s="32"/>
      <c r="D43" s="285">
        <v>119963702</v>
      </c>
      <c r="E43" s="100"/>
      <c r="F43" s="285">
        <v>1080774091</v>
      </c>
      <c r="G43" s="100"/>
      <c r="H43" s="100">
        <v>-133550229</v>
      </c>
      <c r="I43" s="100"/>
      <c r="J43" s="100">
        <v>657071276</v>
      </c>
    </row>
    <row r="44" spans="1:10" ht="18" customHeight="1">
      <c r="A44" s="288" t="s">
        <v>226</v>
      </c>
      <c r="B44" s="252"/>
      <c r="C44" s="32"/>
      <c r="D44" s="285">
        <v>51418719</v>
      </c>
      <c r="E44" s="100"/>
      <c r="F44" s="429">
        <v>11539192</v>
      </c>
      <c r="G44" s="100"/>
      <c r="H44" s="401">
        <v>32395836</v>
      </c>
      <c r="I44" s="100"/>
      <c r="J44" s="270">
        <v>0</v>
      </c>
    </row>
    <row r="45" spans="1:10" ht="18" customHeight="1">
      <c r="A45" s="287" t="s">
        <v>2</v>
      </c>
      <c r="B45" s="252"/>
      <c r="C45" s="32"/>
      <c r="D45" s="285">
        <v>16920360</v>
      </c>
      <c r="E45" s="100"/>
      <c r="F45" s="285">
        <v>51735227</v>
      </c>
      <c r="G45" s="100"/>
      <c r="H45" s="100">
        <v>420828</v>
      </c>
      <c r="I45" s="100"/>
      <c r="J45" s="100">
        <v>16011580</v>
      </c>
    </row>
    <row r="46" spans="1:10" ht="18" customHeight="1">
      <c r="A46" s="326" t="s">
        <v>223</v>
      </c>
      <c r="B46" s="252"/>
      <c r="C46" s="32"/>
      <c r="D46" s="285">
        <v>-16055651</v>
      </c>
      <c r="E46" s="100"/>
      <c r="F46" s="285">
        <v>-14606309</v>
      </c>
      <c r="G46" s="100"/>
      <c r="H46" s="100">
        <v>-13207132</v>
      </c>
      <c r="I46" s="100"/>
      <c r="J46" s="100">
        <v>-14606309</v>
      </c>
    </row>
    <row r="47" spans="1:10" ht="18" customHeight="1">
      <c r="A47" s="287" t="s">
        <v>39</v>
      </c>
      <c r="B47" s="252"/>
      <c r="C47" s="32"/>
      <c r="D47" s="290">
        <v>-811843</v>
      </c>
      <c r="E47" s="100"/>
      <c r="F47" s="290">
        <v>4027024</v>
      </c>
      <c r="G47" s="100"/>
      <c r="H47" s="291">
        <v>7356497</v>
      </c>
      <c r="I47" s="291"/>
      <c r="J47" s="291">
        <v>-5000</v>
      </c>
    </row>
    <row r="48" spans="1:10" ht="18" customHeight="1">
      <c r="A48" s="288" t="s">
        <v>166</v>
      </c>
      <c r="B48" s="252"/>
      <c r="C48" s="32"/>
      <c r="D48" s="285">
        <v>-724160726</v>
      </c>
      <c r="E48" s="100"/>
      <c r="F48" s="285">
        <v>-354105900</v>
      </c>
      <c r="G48" s="100"/>
      <c r="H48" s="100">
        <v>25749066</v>
      </c>
      <c r="I48" s="100"/>
      <c r="J48" s="100">
        <v>-452390690</v>
      </c>
    </row>
    <row r="49" spans="1:10" ht="18" customHeight="1">
      <c r="A49" s="441" t="s">
        <v>275</v>
      </c>
      <c r="B49" s="252"/>
      <c r="C49" s="32"/>
      <c r="D49" s="496">
        <v>0</v>
      </c>
      <c r="E49" s="100"/>
      <c r="F49" s="500">
        <v>36360000</v>
      </c>
      <c r="G49" s="100"/>
      <c r="H49" s="289">
        <v>0</v>
      </c>
      <c r="I49" s="100"/>
      <c r="J49" s="289">
        <v>0</v>
      </c>
    </row>
    <row r="50" spans="1:10" ht="18" customHeight="1">
      <c r="A50" s="288" t="s">
        <v>199</v>
      </c>
      <c r="B50" s="252"/>
      <c r="C50" s="32"/>
      <c r="D50" s="292">
        <v>-19463511</v>
      </c>
      <c r="E50" s="100"/>
      <c r="F50" s="292">
        <v>-65901148</v>
      </c>
      <c r="G50" s="100"/>
      <c r="H50" s="293">
        <v>-9405411</v>
      </c>
      <c r="I50" s="294"/>
      <c r="J50" s="293">
        <v>-16605659</v>
      </c>
    </row>
    <row r="51" spans="1:10" ht="18" customHeight="1">
      <c r="A51" s="288" t="s">
        <v>267</v>
      </c>
      <c r="B51" s="252"/>
      <c r="C51" s="32"/>
      <c r="D51" s="401">
        <f>SUM(D40:D50)</f>
        <v>3472850572</v>
      </c>
      <c r="E51" s="100"/>
      <c r="F51" s="401">
        <f>SUM(F40:F50)</f>
        <v>4326512056</v>
      </c>
      <c r="G51" s="100"/>
      <c r="H51" s="401">
        <f>SUM(H40:H50)</f>
        <v>662921072</v>
      </c>
      <c r="I51" s="100"/>
      <c r="J51" s="401">
        <f>SUM(J40:J50)</f>
        <v>1787895211</v>
      </c>
    </row>
    <row r="52" spans="1:10" ht="18" customHeight="1">
      <c r="A52" s="288" t="s">
        <v>175</v>
      </c>
      <c r="B52" s="252"/>
      <c r="C52" s="32"/>
      <c r="D52" s="292">
        <v>-162651699</v>
      </c>
      <c r="E52" s="100"/>
      <c r="F52" s="430">
        <v>-112690043</v>
      </c>
      <c r="G52" s="100"/>
      <c r="H52" s="295">
        <v>-59933262</v>
      </c>
      <c r="I52" s="100"/>
      <c r="J52" s="295">
        <v>-12899732</v>
      </c>
    </row>
    <row r="53" spans="1:10" ht="18" customHeight="1">
      <c r="A53" s="296" t="s">
        <v>92</v>
      </c>
      <c r="B53" s="252"/>
      <c r="C53" s="32"/>
      <c r="D53" s="499">
        <f>SUM(D51:D52)</f>
        <v>3310198873</v>
      </c>
      <c r="E53" s="98"/>
      <c r="F53" s="417">
        <f>SUM(F51:F52)</f>
        <v>4213822013</v>
      </c>
      <c r="G53" s="98"/>
      <c r="H53" s="417">
        <f>SUM(H51:H52)</f>
        <v>602987810</v>
      </c>
      <c r="I53" s="98"/>
      <c r="J53" s="297">
        <f>SUM(J51:J52)</f>
        <v>1774995479</v>
      </c>
    </row>
    <row r="54" spans="1:10" ht="18" customHeight="1">
      <c r="A54" s="72" t="s">
        <v>13</v>
      </c>
      <c r="B54" s="252"/>
      <c r="C54" s="253"/>
      <c r="D54" s="253"/>
      <c r="E54" s="253"/>
      <c r="F54" s="253"/>
      <c r="G54" s="253"/>
      <c r="H54" s="253"/>
      <c r="I54" s="253"/>
      <c r="J54" s="253"/>
    </row>
    <row r="55" spans="1:10" ht="18" customHeight="1">
      <c r="A55" s="255" t="s">
        <v>208</v>
      </c>
      <c r="B55" s="252"/>
      <c r="C55" s="253"/>
      <c r="D55" s="256"/>
      <c r="E55" s="253"/>
      <c r="F55" s="256"/>
      <c r="G55" s="253"/>
      <c r="H55" s="256"/>
      <c r="I55" s="256"/>
      <c r="J55" s="256"/>
    </row>
    <row r="56" spans="1:10" ht="10.5" customHeight="1">
      <c r="A56" s="255"/>
      <c r="B56" s="252"/>
      <c r="C56" s="253"/>
      <c r="D56" s="256"/>
      <c r="E56" s="253"/>
      <c r="F56" s="256"/>
      <c r="G56" s="253"/>
      <c r="H56" s="256"/>
      <c r="I56" s="256"/>
      <c r="J56" s="256"/>
    </row>
    <row r="57" spans="1:10" ht="18" customHeight="1">
      <c r="A57" s="257"/>
      <c r="B57" s="101"/>
      <c r="C57" s="257"/>
      <c r="D57" s="503" t="s">
        <v>60</v>
      </c>
      <c r="E57" s="503"/>
      <c r="F57" s="503"/>
      <c r="G57" s="32"/>
      <c r="H57" s="503" t="s">
        <v>61</v>
      </c>
      <c r="I57" s="503"/>
      <c r="J57" s="503"/>
    </row>
    <row r="58" spans="1:10" ht="18" customHeight="1">
      <c r="A58" s="258"/>
      <c r="B58" s="252"/>
      <c r="C58" s="253"/>
      <c r="D58" s="524" t="s">
        <v>62</v>
      </c>
      <c r="E58" s="524"/>
      <c r="F58" s="524"/>
      <c r="G58" s="249"/>
      <c r="H58" s="524" t="s">
        <v>63</v>
      </c>
      <c r="I58" s="524"/>
      <c r="J58" s="524"/>
    </row>
    <row r="59" spans="1:10" ht="18" customHeight="1">
      <c r="A59" s="258"/>
      <c r="B59" s="252"/>
      <c r="C59" s="253"/>
      <c r="D59" s="525" t="s">
        <v>113</v>
      </c>
      <c r="E59" s="525"/>
      <c r="F59" s="525"/>
      <c r="G59" s="249"/>
      <c r="H59" s="525" t="s">
        <v>113</v>
      </c>
      <c r="I59" s="525"/>
      <c r="J59" s="525"/>
    </row>
    <row r="60" spans="1:10" ht="18" customHeight="1">
      <c r="A60" s="258"/>
      <c r="B60" s="252"/>
      <c r="C60" s="253"/>
      <c r="D60" s="521" t="s">
        <v>59</v>
      </c>
      <c r="E60" s="522"/>
      <c r="F60" s="522"/>
      <c r="G60" s="249"/>
      <c r="H60" s="521" t="s">
        <v>59</v>
      </c>
      <c r="I60" s="521"/>
      <c r="J60" s="521"/>
    </row>
    <row r="61" spans="1:10" ht="18" customHeight="1">
      <c r="A61" s="258"/>
      <c r="B61" s="259"/>
      <c r="C61" s="260"/>
      <c r="D61" s="261" t="s">
        <v>281</v>
      </c>
      <c r="E61" s="262"/>
      <c r="F61" s="261" t="s">
        <v>273</v>
      </c>
      <c r="G61" s="261"/>
      <c r="H61" s="261" t="s">
        <v>281</v>
      </c>
      <c r="I61" s="262"/>
      <c r="J61" s="261" t="s">
        <v>273</v>
      </c>
    </row>
    <row r="62" spans="1:10" ht="18" customHeight="1">
      <c r="A62" s="263"/>
      <c r="B62" s="259"/>
      <c r="C62" s="260"/>
      <c r="D62" s="523" t="s">
        <v>116</v>
      </c>
      <c r="E62" s="523"/>
      <c r="F62" s="523"/>
      <c r="G62" s="523"/>
      <c r="H62" s="523"/>
      <c r="I62" s="523"/>
      <c r="J62" s="523"/>
    </row>
    <row r="63" spans="1:10" ht="18" customHeight="1">
      <c r="A63" s="264" t="s">
        <v>9</v>
      </c>
      <c r="B63" s="252"/>
      <c r="C63" s="298"/>
      <c r="D63" s="299"/>
      <c r="E63" s="300"/>
      <c r="F63" s="299"/>
      <c r="G63" s="301"/>
      <c r="H63" s="299"/>
      <c r="I63" s="299"/>
      <c r="J63" s="299"/>
    </row>
    <row r="64" spans="1:10" ht="18" hidden="1" customHeight="1">
      <c r="A64" s="302" t="s">
        <v>117</v>
      </c>
      <c r="B64" s="252"/>
      <c r="C64" s="16"/>
      <c r="D64" s="303"/>
      <c r="E64" s="267"/>
      <c r="F64" s="303"/>
      <c r="G64" s="267"/>
      <c r="H64" s="303"/>
      <c r="I64" s="303"/>
      <c r="J64" s="303"/>
    </row>
    <row r="65" spans="1:10" ht="18" hidden="1" customHeight="1">
      <c r="A65" s="302" t="s">
        <v>135</v>
      </c>
      <c r="B65" s="252"/>
      <c r="C65" s="16"/>
      <c r="D65" s="304"/>
      <c r="E65" s="267"/>
      <c r="F65" s="304"/>
      <c r="G65" s="267"/>
      <c r="H65" s="304"/>
      <c r="I65" s="303"/>
      <c r="J65" s="304"/>
    </row>
    <row r="66" spans="1:10" ht="18" hidden="1" customHeight="1">
      <c r="A66" s="302" t="s">
        <v>137</v>
      </c>
      <c r="B66" s="252"/>
      <c r="C66" s="16"/>
      <c r="D66" s="270">
        <v>0</v>
      </c>
      <c r="E66" s="267"/>
      <c r="F66" s="270">
        <v>0</v>
      </c>
      <c r="G66" s="267"/>
      <c r="H66" s="270">
        <v>0</v>
      </c>
      <c r="I66" s="303"/>
      <c r="J66" s="270">
        <v>0</v>
      </c>
    </row>
    <row r="67" spans="1:10" ht="18" hidden="1" customHeight="1">
      <c r="A67" s="302" t="s">
        <v>136</v>
      </c>
      <c r="B67" s="252"/>
      <c r="C67" s="16"/>
      <c r="D67" s="270">
        <v>0</v>
      </c>
      <c r="E67" s="267"/>
      <c r="F67" s="270">
        <v>0</v>
      </c>
      <c r="G67" s="267"/>
      <c r="H67" s="270">
        <v>0</v>
      </c>
      <c r="I67" s="303"/>
      <c r="J67" s="270">
        <v>0</v>
      </c>
    </row>
    <row r="68" spans="1:10" ht="18" hidden="1" customHeight="1">
      <c r="A68" s="302" t="s">
        <v>251</v>
      </c>
      <c r="B68" s="252"/>
      <c r="C68" s="16"/>
      <c r="D68" s="270"/>
      <c r="E68" s="267"/>
      <c r="F68" s="234">
        <v>0</v>
      </c>
      <c r="G68" s="267"/>
      <c r="H68" s="270"/>
      <c r="I68" s="303"/>
      <c r="J68" s="270">
        <v>0</v>
      </c>
    </row>
    <row r="69" spans="1:10" ht="18" hidden="1" customHeight="1">
      <c r="A69" s="302" t="s">
        <v>252</v>
      </c>
      <c r="B69" s="252"/>
      <c r="C69" s="16"/>
      <c r="D69" s="234"/>
      <c r="E69" s="267"/>
      <c r="F69" s="234" t="s">
        <v>84</v>
      </c>
      <c r="G69" s="267"/>
      <c r="H69" s="270"/>
      <c r="I69" s="303"/>
      <c r="J69" s="270"/>
    </row>
    <row r="70" spans="1:10" ht="18" customHeight="1">
      <c r="A70" s="272" t="s">
        <v>176</v>
      </c>
      <c r="B70" s="252"/>
      <c r="C70" s="16"/>
      <c r="D70" s="234">
        <v>145938691</v>
      </c>
      <c r="E70" s="267"/>
      <c r="F70" s="234">
        <v>23916935</v>
      </c>
      <c r="G70" s="267"/>
      <c r="H70" s="234">
        <v>17344989</v>
      </c>
      <c r="I70" s="283"/>
      <c r="J70" s="234">
        <v>9188432</v>
      </c>
    </row>
    <row r="71" spans="1:10" ht="18" customHeight="1">
      <c r="A71" s="272" t="s">
        <v>177</v>
      </c>
      <c r="B71" s="252"/>
      <c r="C71" s="16"/>
      <c r="D71" s="234">
        <v>-413118187</v>
      </c>
      <c r="E71" s="267"/>
      <c r="F71" s="234">
        <v>-443880205</v>
      </c>
      <c r="G71" s="267"/>
      <c r="H71" s="234">
        <v>-228918097</v>
      </c>
      <c r="I71" s="283"/>
      <c r="J71" s="234">
        <v>-261443866</v>
      </c>
    </row>
    <row r="72" spans="1:10" ht="18" customHeight="1">
      <c r="A72" s="272" t="s">
        <v>178</v>
      </c>
      <c r="B72" s="306"/>
      <c r="C72" s="267"/>
      <c r="D72" s="234">
        <v>-1932950</v>
      </c>
      <c r="E72" s="267"/>
      <c r="F72" s="234">
        <v>-4221078</v>
      </c>
      <c r="G72" s="267"/>
      <c r="H72" s="234">
        <v>-932713</v>
      </c>
      <c r="I72" s="303"/>
      <c r="J72" s="234">
        <v>-3513223</v>
      </c>
    </row>
    <row r="73" spans="1:10" ht="18" hidden="1" customHeight="1">
      <c r="A73" s="272" t="s">
        <v>179</v>
      </c>
      <c r="B73" s="306"/>
      <c r="C73" s="267"/>
      <c r="D73" s="234"/>
      <c r="E73" s="267"/>
      <c r="F73" s="234"/>
      <c r="G73" s="267"/>
      <c r="H73" s="234"/>
      <c r="I73" s="303"/>
      <c r="J73" s="234"/>
    </row>
    <row r="74" spans="1:10" ht="18" hidden="1" customHeight="1">
      <c r="A74" s="272" t="s">
        <v>209</v>
      </c>
      <c r="B74" s="306"/>
      <c r="C74" s="267"/>
      <c r="D74" s="234"/>
      <c r="E74" s="267"/>
      <c r="F74" s="234"/>
      <c r="G74" s="267"/>
      <c r="H74" s="234"/>
      <c r="I74" s="303"/>
      <c r="J74" s="234"/>
    </row>
    <row r="75" spans="1:10" ht="18" hidden="1" customHeight="1">
      <c r="A75" s="272" t="s">
        <v>129</v>
      </c>
      <c r="B75" s="306"/>
      <c r="C75" s="267"/>
      <c r="D75" s="234"/>
      <c r="E75" s="267"/>
      <c r="F75" s="234"/>
      <c r="G75" s="267"/>
      <c r="H75" s="234"/>
      <c r="I75" s="303"/>
      <c r="J75" s="234"/>
    </row>
    <row r="76" spans="1:10" ht="18" customHeight="1">
      <c r="A76" s="272" t="s">
        <v>285</v>
      </c>
      <c r="B76" s="306"/>
      <c r="C76" s="267"/>
      <c r="D76" s="234">
        <v>-531442967</v>
      </c>
      <c r="E76" s="267"/>
      <c r="F76" s="343">
        <v>0</v>
      </c>
      <c r="G76" s="267"/>
      <c r="H76" s="234">
        <v>-200005690</v>
      </c>
      <c r="I76" s="303"/>
      <c r="J76" s="343">
        <v>0</v>
      </c>
    </row>
    <row r="77" spans="1:10" ht="18" customHeight="1">
      <c r="A77" s="272" t="s">
        <v>301</v>
      </c>
      <c r="B77" s="306"/>
      <c r="C77" s="267"/>
      <c r="D77" s="343">
        <v>0</v>
      </c>
      <c r="E77" s="267"/>
      <c r="F77" s="343">
        <v>0</v>
      </c>
      <c r="G77" s="267"/>
      <c r="H77" s="500">
        <v>450000000</v>
      </c>
      <c r="I77" s="303"/>
      <c r="J77" s="343">
        <v>0</v>
      </c>
    </row>
    <row r="78" spans="1:10" ht="18" customHeight="1">
      <c r="A78" s="272" t="s">
        <v>151</v>
      </c>
      <c r="B78" s="306"/>
      <c r="C78" s="267"/>
      <c r="D78" s="343">
        <v>0</v>
      </c>
      <c r="E78" s="308"/>
      <c r="F78" s="343">
        <v>0</v>
      </c>
      <c r="G78" s="308"/>
      <c r="H78" s="234">
        <v>1372585682</v>
      </c>
      <c r="I78" s="308"/>
      <c r="J78" s="234">
        <v>1601702263</v>
      </c>
    </row>
    <row r="79" spans="1:10" ht="18" customHeight="1">
      <c r="A79" s="272" t="s">
        <v>155</v>
      </c>
      <c r="B79" s="306"/>
      <c r="C79" s="267"/>
      <c r="D79" s="234">
        <v>13667872</v>
      </c>
      <c r="E79" s="267"/>
      <c r="F79" s="234">
        <v>16271265</v>
      </c>
      <c r="G79" s="267"/>
      <c r="H79" s="234">
        <v>13667872</v>
      </c>
      <c r="I79" s="303"/>
      <c r="J79" s="234">
        <v>16271265</v>
      </c>
    </row>
    <row r="80" spans="1:10" ht="18" customHeight="1">
      <c r="A80" s="284" t="s">
        <v>164</v>
      </c>
      <c r="B80" s="252"/>
      <c r="C80" s="16"/>
      <c r="D80" s="319">
        <f>SUM(D68:D79)</f>
        <v>-786887541</v>
      </c>
      <c r="E80" s="309"/>
      <c r="F80" s="319">
        <f>SUM(F68:F79)</f>
        <v>-407913083</v>
      </c>
      <c r="G80" s="98"/>
      <c r="H80" s="319">
        <f>SUM(H68:H79)</f>
        <v>1423742043</v>
      </c>
      <c r="I80" s="310"/>
      <c r="J80" s="319">
        <f>SUM(J68:J79)</f>
        <v>1362204871</v>
      </c>
    </row>
    <row r="81" spans="1:10" ht="6.75" customHeight="1">
      <c r="A81" s="284"/>
      <c r="B81" s="252"/>
      <c r="C81" s="16"/>
      <c r="D81" s="311"/>
      <c r="E81" s="312"/>
      <c r="F81" s="311"/>
      <c r="G81" s="25"/>
      <c r="H81" s="311"/>
      <c r="I81" s="311"/>
      <c r="J81" s="311"/>
    </row>
    <row r="82" spans="1:10" ht="18" customHeight="1">
      <c r="A82" s="264" t="s">
        <v>10</v>
      </c>
      <c r="B82" s="252"/>
      <c r="C82" s="16"/>
      <c r="D82" s="313"/>
      <c r="E82" s="314"/>
      <c r="F82" s="313"/>
      <c r="G82" s="267"/>
      <c r="H82" s="315"/>
      <c r="I82" s="315"/>
      <c r="J82" s="315"/>
    </row>
    <row r="83" spans="1:10" ht="18" customHeight="1">
      <c r="A83" s="316" t="s">
        <v>85</v>
      </c>
      <c r="B83" s="252"/>
      <c r="C83" s="32"/>
      <c r="D83" s="234">
        <v>-56311566</v>
      </c>
      <c r="E83" s="267"/>
      <c r="F83" s="234">
        <v>-108533966</v>
      </c>
      <c r="G83" s="267"/>
      <c r="H83" s="267">
        <v>-36549863</v>
      </c>
      <c r="I83" s="267"/>
      <c r="J83" s="267">
        <v>-77271968</v>
      </c>
    </row>
    <row r="84" spans="1:10" ht="18" customHeight="1">
      <c r="A84" s="275" t="s">
        <v>302</v>
      </c>
      <c r="B84" s="252"/>
      <c r="C84" s="16"/>
      <c r="D84" s="313"/>
      <c r="E84" s="314"/>
      <c r="F84" s="313"/>
      <c r="G84" s="267"/>
      <c r="H84" s="315"/>
      <c r="I84" s="315"/>
      <c r="J84" s="315"/>
    </row>
    <row r="85" spans="1:10" ht="18" customHeight="1">
      <c r="A85" s="275" t="s">
        <v>239</v>
      </c>
      <c r="B85" s="252"/>
      <c r="C85" s="16"/>
      <c r="D85" s="234">
        <v>-279000000.00000006</v>
      </c>
      <c r="E85" s="267"/>
      <c r="F85" s="234">
        <v>-897506963</v>
      </c>
      <c r="G85" s="267"/>
      <c r="H85" s="267">
        <v>-111000000</v>
      </c>
      <c r="I85" s="267"/>
      <c r="J85" s="267">
        <v>-951881905</v>
      </c>
    </row>
    <row r="86" spans="1:10" ht="18" hidden="1" customHeight="1">
      <c r="A86" s="272" t="s">
        <v>149</v>
      </c>
      <c r="B86" s="252"/>
      <c r="C86" s="16"/>
      <c r="D86" s="234"/>
      <c r="E86" s="267"/>
      <c r="F86" s="234"/>
      <c r="G86" s="267"/>
      <c r="H86" s="267"/>
      <c r="I86" s="267"/>
      <c r="J86" s="267"/>
    </row>
    <row r="87" spans="1:10" ht="18" hidden="1" customHeight="1">
      <c r="A87" s="271" t="s">
        <v>36</v>
      </c>
      <c r="B87" s="252"/>
      <c r="C87" s="16"/>
      <c r="D87" s="270"/>
      <c r="E87" s="267"/>
      <c r="F87" s="270"/>
      <c r="G87" s="267"/>
      <c r="H87" s="270"/>
      <c r="I87" s="267"/>
      <c r="J87" s="270"/>
    </row>
    <row r="88" spans="1:10" ht="18" customHeight="1">
      <c r="A88" s="272" t="s">
        <v>260</v>
      </c>
      <c r="B88" s="252"/>
      <c r="C88" s="16"/>
      <c r="D88" s="282">
        <v>-18550041</v>
      </c>
      <c r="E88" s="314"/>
      <c r="F88" s="282">
        <v>-27398054</v>
      </c>
      <c r="G88" s="267"/>
      <c r="H88" s="318">
        <v>-13549819</v>
      </c>
      <c r="I88" s="267"/>
      <c r="J88" s="318">
        <v>-9978605</v>
      </c>
    </row>
    <row r="89" spans="1:10" ht="18" hidden="1" customHeight="1">
      <c r="A89" s="400" t="s">
        <v>231</v>
      </c>
      <c r="B89" s="252"/>
      <c r="C89" s="16"/>
      <c r="D89" s="317"/>
      <c r="E89" s="263"/>
      <c r="F89" s="317"/>
      <c r="G89" s="263"/>
      <c r="H89" s="263"/>
      <c r="I89" s="263"/>
      <c r="J89" s="263"/>
    </row>
    <row r="90" spans="1:10" ht="18" hidden="1" customHeight="1">
      <c r="A90" s="400" t="s">
        <v>232</v>
      </c>
      <c r="B90" s="252"/>
      <c r="C90" s="16"/>
    </row>
    <row r="91" spans="1:10" ht="18" customHeight="1">
      <c r="A91" s="275" t="s">
        <v>303</v>
      </c>
      <c r="B91" s="252"/>
      <c r="C91" s="16"/>
      <c r="D91" s="456">
        <v>0</v>
      </c>
      <c r="E91" s="456"/>
      <c r="F91" s="456">
        <v>0</v>
      </c>
      <c r="G91" s="282"/>
      <c r="H91" s="282">
        <v>110000000</v>
      </c>
      <c r="I91" s="282"/>
      <c r="J91" s="456">
        <v>0</v>
      </c>
    </row>
    <row r="92" spans="1:10" ht="18" customHeight="1">
      <c r="A92" s="271" t="s">
        <v>279</v>
      </c>
      <c r="B92" s="252"/>
      <c r="C92" s="16"/>
      <c r="D92" s="456">
        <v>0</v>
      </c>
      <c r="E92" s="314"/>
      <c r="F92" s="282">
        <v>146000000</v>
      </c>
      <c r="G92" s="267"/>
      <c r="H92" s="243">
        <v>0</v>
      </c>
      <c r="I92" s="267"/>
      <c r="J92" s="318">
        <v>146000000</v>
      </c>
    </row>
    <row r="93" spans="1:10" ht="18" customHeight="1">
      <c r="A93" s="272" t="s">
        <v>280</v>
      </c>
      <c r="B93" s="252"/>
      <c r="C93" s="16"/>
      <c r="D93" s="234">
        <v>-807640625</v>
      </c>
      <c r="E93" s="314"/>
      <c r="F93" s="234">
        <v>-854193350</v>
      </c>
      <c r="G93" s="267"/>
      <c r="H93" s="267">
        <v>-676893141</v>
      </c>
      <c r="I93" s="267"/>
      <c r="J93" s="267">
        <v>-537999770</v>
      </c>
    </row>
    <row r="94" spans="1:10" ht="18" hidden="1" customHeight="1">
      <c r="A94" s="272" t="s">
        <v>221</v>
      </c>
      <c r="B94" s="252"/>
      <c r="C94" s="16"/>
      <c r="D94" s="307"/>
      <c r="E94" s="267"/>
      <c r="F94" s="307"/>
      <c r="G94" s="267"/>
      <c r="H94" s="307"/>
      <c r="I94" s="303"/>
      <c r="J94" s="307"/>
    </row>
    <row r="95" spans="1:10" ht="18" hidden="1" customHeight="1">
      <c r="A95" s="272" t="s">
        <v>180</v>
      </c>
      <c r="B95" s="306"/>
      <c r="C95" s="267"/>
      <c r="D95" s="307"/>
      <c r="E95" s="267"/>
      <c r="F95" s="307"/>
      <c r="G95" s="267"/>
      <c r="H95" s="307"/>
      <c r="I95" s="303"/>
      <c r="J95" s="307"/>
    </row>
    <row r="96" spans="1:10" ht="18" hidden="1" customHeight="1">
      <c r="A96" s="272" t="s">
        <v>181</v>
      </c>
      <c r="B96" s="306"/>
      <c r="C96" s="267"/>
      <c r="D96" s="305"/>
      <c r="E96" s="267"/>
      <c r="F96" s="305"/>
      <c r="G96" s="267"/>
      <c r="H96" s="305"/>
      <c r="I96" s="303"/>
      <c r="J96" s="305"/>
    </row>
    <row r="97" spans="1:16" ht="18" hidden="1" customHeight="1">
      <c r="A97" s="272" t="s">
        <v>182</v>
      </c>
      <c r="B97" s="306"/>
      <c r="C97" s="267"/>
      <c r="D97" s="307"/>
      <c r="E97" s="267"/>
      <c r="F97" s="307"/>
      <c r="G97" s="267"/>
      <c r="H97" s="307"/>
      <c r="I97" s="303"/>
      <c r="J97" s="307"/>
    </row>
    <row r="98" spans="1:16" ht="18" customHeight="1">
      <c r="A98" s="275" t="s">
        <v>214</v>
      </c>
      <c r="B98" s="252"/>
      <c r="C98" s="16"/>
      <c r="D98" s="243">
        <v>0</v>
      </c>
      <c r="E98" s="314"/>
      <c r="F98" s="402">
        <v>3257040</v>
      </c>
      <c r="G98" s="267"/>
      <c r="H98" s="402">
        <v>0</v>
      </c>
      <c r="I98" s="273"/>
      <c r="J98" s="402">
        <v>3257040</v>
      </c>
    </row>
    <row r="99" spans="1:16" ht="18" customHeight="1">
      <c r="A99" s="272" t="s">
        <v>118</v>
      </c>
      <c r="B99" s="252"/>
      <c r="C99" s="16"/>
      <c r="D99" s="497">
        <v>-1565339620</v>
      </c>
      <c r="E99" s="314"/>
      <c r="F99" s="333">
        <v>-1441461508</v>
      </c>
      <c r="G99" s="267"/>
      <c r="H99" s="471">
        <v>-1536715175</v>
      </c>
      <c r="I99" s="273"/>
      <c r="J99" s="273">
        <v>-1418506315</v>
      </c>
    </row>
    <row r="100" spans="1:16" ht="18" customHeight="1">
      <c r="A100" s="284" t="s">
        <v>278</v>
      </c>
      <c r="B100" s="252"/>
      <c r="C100" s="16"/>
      <c r="D100" s="319">
        <f>SUM(D83:D99)</f>
        <v>-2726841852</v>
      </c>
      <c r="E100" s="320"/>
      <c r="F100" s="319">
        <f>SUM(F83:F99)</f>
        <v>-3179836801</v>
      </c>
      <c r="G100" s="320"/>
      <c r="H100" s="319">
        <f>SUM(H83:H99)</f>
        <v>-2264707998</v>
      </c>
      <c r="I100" s="98"/>
      <c r="J100" s="319">
        <f>SUM(J83:J99)</f>
        <v>-2846381523</v>
      </c>
    </row>
    <row r="101" spans="1:16" ht="6.75" customHeight="1">
      <c r="A101" s="284"/>
      <c r="B101" s="252"/>
      <c r="C101" s="16"/>
      <c r="D101" s="285"/>
      <c r="E101" s="60"/>
      <c r="F101" s="285"/>
      <c r="G101" s="60"/>
      <c r="H101" s="100"/>
      <c r="I101" s="100"/>
      <c r="J101" s="100"/>
    </row>
    <row r="102" spans="1:16" ht="18" customHeight="1">
      <c r="A102" s="269" t="s">
        <v>212</v>
      </c>
      <c r="B102" s="252"/>
      <c r="C102" s="16"/>
      <c r="D102" s="285"/>
      <c r="E102" s="60"/>
      <c r="F102" s="285"/>
      <c r="G102" s="60"/>
      <c r="H102" s="100"/>
      <c r="I102" s="100"/>
      <c r="J102" s="100"/>
    </row>
    <row r="103" spans="1:16" s="327" customFormat="1" ht="18" customHeight="1">
      <c r="A103" s="275" t="s">
        <v>183</v>
      </c>
      <c r="B103" s="252"/>
      <c r="C103" s="276"/>
      <c r="D103" s="285">
        <f t="shared" ref="D103:J103" si="0">D100+D80+D53</f>
        <v>-203530520</v>
      </c>
      <c r="E103" s="285">
        <f t="shared" si="0"/>
        <v>0</v>
      </c>
      <c r="F103" s="285">
        <f t="shared" si="0"/>
        <v>626072129</v>
      </c>
      <c r="G103" s="285">
        <f t="shared" si="0"/>
        <v>0</v>
      </c>
      <c r="H103" s="285">
        <f t="shared" si="0"/>
        <v>-237978145</v>
      </c>
      <c r="I103" s="285">
        <f t="shared" si="0"/>
        <v>0</v>
      </c>
      <c r="J103" s="285">
        <f t="shared" si="0"/>
        <v>290818827</v>
      </c>
    </row>
    <row r="104" spans="1:16" ht="18" customHeight="1">
      <c r="A104" s="266" t="s">
        <v>156</v>
      </c>
      <c r="B104" s="252"/>
      <c r="C104" s="16"/>
      <c r="D104" s="270"/>
      <c r="E104" s="100"/>
      <c r="F104" s="270"/>
      <c r="G104" s="100"/>
      <c r="H104" s="100"/>
      <c r="I104" s="100"/>
      <c r="J104" s="100"/>
    </row>
    <row r="105" spans="1:16" ht="18" customHeight="1">
      <c r="A105" s="266" t="s">
        <v>157</v>
      </c>
      <c r="B105" s="252"/>
      <c r="C105" s="16"/>
      <c r="D105" s="333">
        <v>2833861</v>
      </c>
      <c r="E105" s="100"/>
      <c r="F105" s="333">
        <v>-3816508</v>
      </c>
      <c r="G105" s="289"/>
      <c r="H105" s="334">
        <v>0</v>
      </c>
      <c r="I105" s="289"/>
      <c r="J105" s="334">
        <v>0</v>
      </c>
    </row>
    <row r="106" spans="1:16" s="332" customFormat="1" ht="18" customHeight="1">
      <c r="A106" s="284" t="s">
        <v>212</v>
      </c>
      <c r="B106" s="328"/>
      <c r="C106" s="329"/>
      <c r="D106" s="498">
        <f>SUM(D103:D105)</f>
        <v>-200696659</v>
      </c>
      <c r="E106" s="98"/>
      <c r="F106" s="330">
        <f>SUM(F103:F105)</f>
        <v>622255621</v>
      </c>
      <c r="G106" s="331"/>
      <c r="H106" s="330">
        <f>H103+H105</f>
        <v>-237978145</v>
      </c>
      <c r="I106" s="331"/>
      <c r="J106" s="330">
        <f>J103+J105</f>
        <v>290818827</v>
      </c>
    </row>
    <row r="107" spans="1:16" ht="18" customHeight="1">
      <c r="A107" s="269" t="s">
        <v>78</v>
      </c>
      <c r="B107" s="252"/>
      <c r="C107" s="16"/>
      <c r="D107" s="333">
        <f>'BS-5-7'!F10</f>
        <v>1766783801</v>
      </c>
      <c r="E107" s="100"/>
      <c r="F107" s="273">
        <v>1144528180</v>
      </c>
      <c r="G107" s="289"/>
      <c r="H107" s="273">
        <f>'BS-5-7'!J10</f>
        <v>479388111</v>
      </c>
      <c r="I107" s="289"/>
      <c r="J107" s="273">
        <v>188569284</v>
      </c>
    </row>
    <row r="108" spans="1:16" ht="18" customHeight="1" thickBot="1">
      <c r="A108" s="284" t="s">
        <v>119</v>
      </c>
      <c r="B108" s="252"/>
      <c r="C108" s="16"/>
      <c r="D108" s="450">
        <f>SUM(D106:D107)</f>
        <v>1566087142</v>
      </c>
      <c r="E108" s="320"/>
      <c r="F108" s="321">
        <f>SUM(F106:F107)</f>
        <v>1766783801</v>
      </c>
      <c r="G108" s="322"/>
      <c r="H108" s="450">
        <f>H106+H107</f>
        <v>241409966</v>
      </c>
      <c r="I108" s="98"/>
      <c r="J108" s="321">
        <f>J106+J107</f>
        <v>479388111</v>
      </c>
      <c r="K108" s="308"/>
      <c r="L108" s="308"/>
      <c r="M108" s="308"/>
      <c r="N108" s="308"/>
      <c r="P108" s="308"/>
    </row>
    <row r="109" spans="1:16" ht="15.75" thickTop="1">
      <c r="A109" s="258"/>
      <c r="B109" s="323"/>
      <c r="C109" s="32"/>
      <c r="D109" s="285"/>
      <c r="E109" s="263"/>
      <c r="F109" s="285"/>
      <c r="G109" s="324"/>
      <c r="H109" s="100"/>
      <c r="I109" s="100"/>
      <c r="J109" s="100"/>
    </row>
    <row r="110" spans="1:16" ht="18" customHeight="1">
      <c r="A110" s="284" t="s">
        <v>225</v>
      </c>
      <c r="B110" s="259"/>
      <c r="C110" s="60"/>
      <c r="D110" s="285"/>
      <c r="E110" s="263"/>
      <c r="F110" s="285"/>
      <c r="G110" s="324"/>
      <c r="H110" s="325"/>
      <c r="I110" s="325"/>
      <c r="J110" s="325"/>
    </row>
    <row r="111" spans="1:16" ht="18" hidden="1" customHeight="1">
      <c r="A111" s="258" t="s">
        <v>42</v>
      </c>
      <c r="B111" s="259"/>
      <c r="C111" s="60"/>
      <c r="D111" s="285"/>
      <c r="E111" s="263"/>
      <c r="F111" s="285"/>
      <c r="G111" s="324"/>
      <c r="H111" s="325"/>
      <c r="I111" s="325"/>
      <c r="J111" s="325"/>
    </row>
    <row r="112" spans="1:16" ht="18" hidden="1" customHeight="1">
      <c r="A112" s="266" t="s">
        <v>93</v>
      </c>
      <c r="B112" s="259"/>
      <c r="C112" s="60"/>
      <c r="D112" s="273"/>
      <c r="E112" s="325"/>
      <c r="F112" s="273"/>
      <c r="G112" s="325"/>
      <c r="H112" s="273"/>
      <c r="I112" s="273"/>
      <c r="J112" s="273"/>
    </row>
    <row r="113" spans="1:10" ht="18" customHeight="1">
      <c r="A113" s="266" t="s">
        <v>287</v>
      </c>
      <c r="B113" s="259"/>
      <c r="C113" s="60"/>
      <c r="D113" s="285"/>
      <c r="E113" s="263"/>
      <c r="F113" s="285"/>
      <c r="G113" s="324"/>
      <c r="H113" s="325"/>
      <c r="I113" s="325"/>
      <c r="J113" s="325"/>
    </row>
    <row r="114" spans="1:10" ht="18" customHeight="1">
      <c r="A114" s="266" t="s">
        <v>210</v>
      </c>
      <c r="B114" s="259"/>
      <c r="C114" s="60"/>
      <c r="D114" s="273">
        <v>112350</v>
      </c>
      <c r="E114" s="273"/>
      <c r="F114" s="449">
        <v>-112350</v>
      </c>
      <c r="G114" s="273"/>
      <c r="H114" s="273">
        <v>5709000</v>
      </c>
      <c r="I114" s="273"/>
      <c r="J114" s="273">
        <v>-1714000</v>
      </c>
    </row>
    <row r="115" spans="1:10" ht="18" customHeight="1">
      <c r="A115" s="266" t="s">
        <v>288</v>
      </c>
      <c r="B115" s="259"/>
      <c r="C115" s="60"/>
      <c r="D115" s="273"/>
      <c r="E115" s="273"/>
      <c r="F115" s="273"/>
      <c r="G115" s="273"/>
      <c r="H115" s="285"/>
      <c r="I115" s="273"/>
      <c r="J115" s="285"/>
    </row>
    <row r="116" spans="1:10" ht="18" customHeight="1">
      <c r="A116" s="266" t="s">
        <v>211</v>
      </c>
      <c r="B116" s="259"/>
      <c r="C116" s="60"/>
      <c r="D116" s="273">
        <v>-5499340</v>
      </c>
      <c r="E116" s="273"/>
      <c r="F116" s="273">
        <v>5499340</v>
      </c>
      <c r="G116" s="273"/>
      <c r="H116" s="273">
        <v>-5499340</v>
      </c>
      <c r="I116" s="273"/>
      <c r="J116" s="273">
        <v>5499340</v>
      </c>
    </row>
    <row r="117" spans="1:10" ht="18" customHeight="1">
      <c r="A117" s="266" t="s">
        <v>289</v>
      </c>
      <c r="B117" s="259"/>
      <c r="C117" s="60"/>
      <c r="D117" s="273"/>
      <c r="E117" s="273"/>
      <c r="F117" s="273"/>
      <c r="G117" s="273"/>
      <c r="H117" s="273"/>
      <c r="I117" s="273"/>
      <c r="J117" s="285"/>
    </row>
    <row r="118" spans="1:10" ht="18" customHeight="1">
      <c r="A118" s="266" t="s">
        <v>211</v>
      </c>
      <c r="B118" s="259"/>
      <c r="C118" s="60"/>
      <c r="D118" s="273">
        <v>194503837</v>
      </c>
      <c r="E118" s="273"/>
      <c r="F118" s="273">
        <v>-130971538</v>
      </c>
      <c r="G118" s="273"/>
      <c r="H118" s="273">
        <v>92808510</v>
      </c>
      <c r="I118" s="273"/>
      <c r="J118" s="273">
        <v>-65224949</v>
      </c>
    </row>
    <row r="119" spans="1:10" ht="18" customHeight="1">
      <c r="A119" s="269" t="s">
        <v>286</v>
      </c>
      <c r="B119" s="259"/>
      <c r="C119" s="60"/>
      <c r="D119" s="285">
        <v>10798073.660000002</v>
      </c>
      <c r="E119" s="273"/>
      <c r="F119" s="285">
        <v>18596652</v>
      </c>
      <c r="G119" s="273"/>
      <c r="H119" s="285">
        <v>14519542</v>
      </c>
      <c r="I119" s="273"/>
      <c r="J119" s="285">
        <v>6264820</v>
      </c>
    </row>
    <row r="120" spans="1:10" ht="18" customHeight="1">
      <c r="A120" t="s">
        <v>276</v>
      </c>
      <c r="D120" s="285">
        <v>6701543</v>
      </c>
      <c r="F120" s="285">
        <v>13956301</v>
      </c>
      <c r="H120" s="285">
        <v>6395343</v>
      </c>
      <c r="J120" s="285">
        <v>12587975</v>
      </c>
    </row>
  </sheetData>
  <mergeCells count="19">
    <mergeCell ref="H57:J57"/>
    <mergeCell ref="A41:B41"/>
    <mergeCell ref="D62:J62"/>
    <mergeCell ref="D58:F58"/>
    <mergeCell ref="H58:J58"/>
    <mergeCell ref="D59:F59"/>
    <mergeCell ref="H59:J59"/>
    <mergeCell ref="D60:F60"/>
    <mergeCell ref="H60:J60"/>
    <mergeCell ref="D57:F57"/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71" firstPageNumber="14" fitToHeight="0" orientation="portrait" useFirstPageNumber="1" r:id="rId1"/>
  <headerFooter>
    <oddFooter>&amp;LThe accompanying notes are an integral part of these financial statements.&amp;C &amp;P</oddFooter>
  </headerFooter>
  <rowBreaks count="1" manualBreakCount="1"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1493B1-D9E0-4FE6-B75D-42B929FDCA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6A8750-9379-4DA1-AB1F-003C5627EB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BS-5-7</vt:lpstr>
      <vt:lpstr>PL-8-9</vt:lpstr>
      <vt:lpstr>Conso-10-11</vt:lpstr>
      <vt:lpstr>sepa</vt:lpstr>
      <vt:lpstr>Separate-12-13</vt:lpstr>
      <vt:lpstr>CF-14-15</vt:lpstr>
      <vt:lpstr>'BS-5-7'!Print_Area</vt:lpstr>
      <vt:lpstr>'CF-14-15'!Print_Area</vt:lpstr>
      <vt:lpstr>'PL-8-9'!Print_Area</vt:lpstr>
    </vt:vector>
  </TitlesOfParts>
  <Company>Ernst &amp; Young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2025-02-21T08:36:01Z</cp:lastPrinted>
  <dcterms:created xsi:type="dcterms:W3CDTF">2001-05-31T06:38:56Z</dcterms:created>
  <dcterms:modified xsi:type="dcterms:W3CDTF">2025-02-24T07:23:17Z</dcterms:modified>
</cp:coreProperties>
</file>