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backupFile="1"/>
  <bookViews>
    <workbookView xWindow="-105" yWindow="-105" windowWidth="19425" windowHeight="11505" tabRatio="791" activeTab="9"/>
  </bookViews>
  <sheets>
    <sheet name="BS 2-4" sheetId="18" r:id="rId1"/>
    <sheet name="PL (3 month) 5-6 " sheetId="22" r:id="rId2"/>
    <sheet name="PL (6 month) 7-8" sheetId="8" r:id="rId3"/>
    <sheet name="SH 9" sheetId="12" r:id="rId4"/>
    <sheet name="SH 10" sheetId="19" r:id="rId5"/>
    <sheet name="SH-9" sheetId="14" state="hidden" r:id="rId6"/>
    <sheet name="SH 11" sheetId="16" r:id="rId7"/>
    <sheet name="SH 12" sheetId="21" r:id="rId8"/>
    <sheet name="SH-100" sheetId="10" state="hidden" r:id="rId9"/>
    <sheet name="CF 13-14" sheetId="11" r:id="rId10"/>
    <sheet name="sepa" sheetId="4" state="hidden" r:id="rId11"/>
  </sheets>
  <externalReferences>
    <externalReference r:id="rId12"/>
  </externalReferences>
  <definedNames>
    <definedName name="_xlnm.Print_Area" localSheetId="0">'BS 2-4'!$A$1:$J$90</definedName>
    <definedName name="_xlnm.Print_Area" localSheetId="9">'CF 13-14'!$A$1:$J$102</definedName>
    <definedName name="_xlnm.Print_Area" localSheetId="1">'PL (3 month) 5-6 '!$A$1:$J$66</definedName>
    <definedName name="_xlnm.Print_Area" localSheetId="2">'PL (6 month) 7-8'!$A$1:$J$66</definedName>
    <definedName name="_xlnm.Print_Area" localSheetId="4">'SH 10'!$A$1:$X$35</definedName>
    <definedName name="_xlnm.Print_Area" localSheetId="6">'SH 11'!$A$1:$O$28</definedName>
    <definedName name="_xlnm.Print_Area" localSheetId="7">'SH 12'!$A$1:$M$28</definedName>
    <definedName name="_xlnm.Print_Area" localSheetId="3">'SH 9'!$A$1:$Z$34</definedName>
    <definedName name="_xlnm.Print_Area" localSheetId="5">'SH-9'!$A$1:$AA$34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0" i="11"/>
  <c r="D53" i="18"/>
  <c r="I19" i="21"/>
  <c r="D90" i="11"/>
  <c r="H90"/>
  <c r="K19" i="16"/>
  <c r="J30" i="19"/>
  <c r="R18"/>
  <c r="T18" s="1"/>
  <c r="L24" i="12"/>
  <c r="V18"/>
  <c r="T18"/>
  <c r="D83" i="11" l="1"/>
  <c r="P32" i="19"/>
  <c r="N32"/>
  <c r="H32"/>
  <c r="F32"/>
  <c r="D32"/>
  <c r="T24" i="12"/>
  <c r="V24" s="1"/>
  <c r="J21" i="8" l="1"/>
  <c r="D66" i="22" l="1"/>
  <c r="J66"/>
  <c r="H66"/>
  <c r="F66"/>
  <c r="C20" i="16"/>
  <c r="V30" i="19"/>
  <c r="V32" s="1"/>
  <c r="R30"/>
  <c r="Z22" i="12"/>
  <c r="X30"/>
  <c r="J32"/>
  <c r="H32"/>
  <c r="F32"/>
  <c r="D32"/>
  <c r="R32"/>
  <c r="P32"/>
  <c r="T30"/>
  <c r="X24"/>
  <c r="Z24" s="1"/>
  <c r="V22"/>
  <c r="N25"/>
  <c r="J25"/>
  <c r="H25"/>
  <c r="D25"/>
  <c r="F70" i="11"/>
  <c r="J27" i="8"/>
  <c r="F27"/>
  <c r="F21"/>
  <c r="J63" i="22"/>
  <c r="H63"/>
  <c r="F63"/>
  <c r="D63"/>
  <c r="J58"/>
  <c r="H58"/>
  <c r="F58"/>
  <c r="D58"/>
  <c r="J41"/>
  <c r="H41"/>
  <c r="F41"/>
  <c r="D41"/>
  <c r="J27"/>
  <c r="H27"/>
  <c r="F27"/>
  <c r="D27"/>
  <c r="J21"/>
  <c r="H21"/>
  <c r="F21"/>
  <c r="D21"/>
  <c r="J29" l="1"/>
  <c r="J32" s="1"/>
  <c r="J34" s="1"/>
  <c r="J42" s="1"/>
  <c r="F29"/>
  <c r="F32" s="1"/>
  <c r="F34" s="1"/>
  <c r="F42"/>
  <c r="H29"/>
  <c r="H32" s="1"/>
  <c r="H34" s="1"/>
  <c r="H42" s="1"/>
  <c r="D29"/>
  <c r="D32" s="1"/>
  <c r="D34" s="1"/>
  <c r="D42" s="1"/>
  <c r="H27" i="8"/>
  <c r="H21"/>
  <c r="F85" i="18" l="1"/>
  <c r="F87" s="1"/>
  <c r="J17"/>
  <c r="F17"/>
  <c r="I86" i="11" l="1"/>
  <c r="X18" i="19"/>
  <c r="X32" i="12"/>
  <c r="N31"/>
  <c r="J41" i="8"/>
  <c r="H41"/>
  <c r="F60" i="18"/>
  <c r="N32" i="12" l="1"/>
  <c r="T31"/>
  <c r="L28" i="21"/>
  <c r="H28"/>
  <c r="F28"/>
  <c r="K26"/>
  <c r="G26"/>
  <c r="E26"/>
  <c r="C26"/>
  <c r="K20"/>
  <c r="K22" s="1"/>
  <c r="I20"/>
  <c r="I22" s="1"/>
  <c r="G20"/>
  <c r="G22" s="1"/>
  <c r="G28" s="1"/>
  <c r="E20"/>
  <c r="E22" s="1"/>
  <c r="C20"/>
  <c r="C22" s="1"/>
  <c r="M19"/>
  <c r="M13"/>
  <c r="K28" l="1"/>
  <c r="C28"/>
  <c r="E28"/>
  <c r="V31" i="12"/>
  <c r="Z31" s="1"/>
  <c r="T32"/>
  <c r="M20" i="21"/>
  <c r="M22" s="1"/>
  <c r="D27" i="8"/>
  <c r="O13" i="16" l="1"/>
  <c r="H17" i="18"/>
  <c r="D17"/>
  <c r="J83" i="11" l="1"/>
  <c r="J70"/>
  <c r="F83"/>
  <c r="Z18" i="12" l="1"/>
  <c r="X33" i="19"/>
  <c r="V25"/>
  <c r="V27" s="1"/>
  <c r="V34" s="1"/>
  <c r="P25"/>
  <c r="P27" s="1"/>
  <c r="N25"/>
  <c r="N27" s="1"/>
  <c r="N34" s="1"/>
  <c r="L25"/>
  <c r="L27" s="1"/>
  <c r="J25"/>
  <c r="J27" s="1"/>
  <c r="H25"/>
  <c r="H27" s="1"/>
  <c r="H34" s="1"/>
  <c r="F25"/>
  <c r="F27" s="1"/>
  <c r="D25"/>
  <c r="D27" s="1"/>
  <c r="P34" l="1"/>
  <c r="D34"/>
  <c r="F34"/>
  <c r="R25"/>
  <c r="R27" s="1"/>
  <c r="X25" l="1"/>
  <c r="X27" s="1"/>
  <c r="T25"/>
  <c r="T27" s="1"/>
  <c r="F41" i="8"/>
  <c r="J85" i="18"/>
  <c r="H85"/>
  <c r="H87" s="1"/>
  <c r="D85"/>
  <c r="D87" s="1"/>
  <c r="J60"/>
  <c r="H60"/>
  <c r="D60"/>
  <c r="J53"/>
  <c r="H53"/>
  <c r="F53"/>
  <c r="J30"/>
  <c r="H30"/>
  <c r="F30"/>
  <c r="D30"/>
  <c r="D32" s="1"/>
  <c r="F29" i="8" l="1"/>
  <c r="F32" s="1"/>
  <c r="F34" s="1"/>
  <c r="J29"/>
  <c r="J32" s="1"/>
  <c r="J87" i="18"/>
  <c r="F32"/>
  <c r="F62"/>
  <c r="H62"/>
  <c r="H89" s="1"/>
  <c r="J62"/>
  <c r="J32"/>
  <c r="D62"/>
  <c r="D89" s="1"/>
  <c r="H32"/>
  <c r="F42" i="8" l="1"/>
  <c r="F63" s="1"/>
  <c r="F58"/>
  <c r="J34"/>
  <c r="F89" i="18"/>
  <c r="J89"/>
  <c r="H70" i="11"/>
  <c r="O19" i="16"/>
  <c r="O18"/>
  <c r="O17"/>
  <c r="T23" i="12"/>
  <c r="V23" s="1"/>
  <c r="Z23" s="1"/>
  <c r="T22"/>
  <c r="H83" i="11"/>
  <c r="J34" i="14"/>
  <c r="Z33"/>
  <c r="X32"/>
  <c r="R32"/>
  <c r="P32"/>
  <c r="N32"/>
  <c r="L32"/>
  <c r="J32"/>
  <c r="H32"/>
  <c r="F32"/>
  <c r="D32"/>
  <c r="T31"/>
  <c r="V31" s="1"/>
  <c r="Z31" s="1"/>
  <c r="T30"/>
  <c r="T32" s="1"/>
  <c r="N27"/>
  <c r="N34" s="1"/>
  <c r="J27"/>
  <c r="D27"/>
  <c r="D34" s="1"/>
  <c r="X25"/>
  <c r="X27" s="1"/>
  <c r="X34" s="1"/>
  <c r="R25"/>
  <c r="R27" s="1"/>
  <c r="R34" s="1"/>
  <c r="P25"/>
  <c r="P27" s="1"/>
  <c r="P34" s="1"/>
  <c r="N25"/>
  <c r="L25"/>
  <c r="L27" s="1"/>
  <c r="L34" s="1"/>
  <c r="J25"/>
  <c r="H25"/>
  <c r="H27" s="1"/>
  <c r="H34" s="1"/>
  <c r="F25"/>
  <c r="F27" s="1"/>
  <c r="F34" s="1"/>
  <c r="D25"/>
  <c r="V24"/>
  <c r="Z24" s="1"/>
  <c r="T24"/>
  <c r="T23"/>
  <c r="V23" s="1"/>
  <c r="Z23" s="1"/>
  <c r="T22"/>
  <c r="T25" s="1"/>
  <c r="T27" s="1"/>
  <c r="T18"/>
  <c r="V18" s="1"/>
  <c r="F11" i="11" l="1"/>
  <c r="F33" s="1"/>
  <c r="J42" i="8"/>
  <c r="J63" s="1"/>
  <c r="V30" i="14"/>
  <c r="Z30" s="1"/>
  <c r="Z32" s="1"/>
  <c r="Z18"/>
  <c r="V32"/>
  <c r="V22"/>
  <c r="T34"/>
  <c r="F66" i="8" l="1"/>
  <c r="J66"/>
  <c r="K25" i="16"/>
  <c r="O25" s="1"/>
  <c r="O26" s="1"/>
  <c r="J58" i="8"/>
  <c r="J11" i="11" s="1"/>
  <c r="V25" i="14"/>
  <c r="V27" s="1"/>
  <c r="V34" s="1"/>
  <c r="Z22"/>
  <c r="Z25" s="1"/>
  <c r="Z27" s="1"/>
  <c r="Z34" s="1"/>
  <c r="J33" i="11" l="1"/>
  <c r="J45" s="1"/>
  <c r="J47" s="1"/>
  <c r="N28" i="16"/>
  <c r="J28"/>
  <c r="H28"/>
  <c r="F28"/>
  <c r="M26"/>
  <c r="I26"/>
  <c r="G26"/>
  <c r="E26"/>
  <c r="C26"/>
  <c r="K26"/>
  <c r="M20"/>
  <c r="M22" s="1"/>
  <c r="K20"/>
  <c r="K22" s="1"/>
  <c r="I20"/>
  <c r="I22" s="1"/>
  <c r="G20"/>
  <c r="G22" s="1"/>
  <c r="E20"/>
  <c r="E22" s="1"/>
  <c r="C22"/>
  <c r="Z33" i="12"/>
  <c r="X25"/>
  <c r="X27" s="1"/>
  <c r="R25"/>
  <c r="R27" s="1"/>
  <c r="P25"/>
  <c r="P27" s="1"/>
  <c r="N27"/>
  <c r="L25"/>
  <c r="L27" s="1"/>
  <c r="J27"/>
  <c r="H27"/>
  <c r="F25"/>
  <c r="F27" s="1"/>
  <c r="D27"/>
  <c r="J86" i="11" l="1"/>
  <c r="J89" s="1"/>
  <c r="J91" s="1"/>
  <c r="H34" i="12"/>
  <c r="J34"/>
  <c r="R34"/>
  <c r="P34"/>
  <c r="D34"/>
  <c r="O20" i="16"/>
  <c r="O22" s="1"/>
  <c r="O28" s="1"/>
  <c r="K28"/>
  <c r="I28"/>
  <c r="G28"/>
  <c r="E28"/>
  <c r="C28"/>
  <c r="M28"/>
  <c r="N34" i="12"/>
  <c r="X34"/>
  <c r="F34"/>
  <c r="T25"/>
  <c r="T27" s="1"/>
  <c r="Z25"/>
  <c r="Z27" s="1"/>
  <c r="V25"/>
  <c r="V27" s="1"/>
  <c r="T34" l="1"/>
  <c r="K11" i="10" l="1"/>
  <c r="I11" l="1"/>
  <c r="G11"/>
  <c r="E11"/>
  <c r="K41"/>
  <c r="K38"/>
  <c r="G42" l="1"/>
  <c r="G44" s="1"/>
  <c r="D21" i="8" l="1"/>
  <c r="D29" l="1"/>
  <c r="D32" s="1"/>
  <c r="I42" i="10"/>
  <c r="I44" s="1"/>
  <c r="E42"/>
  <c r="E44" l="1"/>
  <c r="K44" s="1"/>
  <c r="K42"/>
  <c r="K24" l="1"/>
  <c r="K26" s="1"/>
  <c r="G24"/>
  <c r="I24"/>
  <c r="I26" s="1"/>
  <c r="O24"/>
  <c r="G20"/>
  <c r="E20"/>
  <c r="O11"/>
  <c r="D41" i="8"/>
  <c r="L31" i="19" s="1"/>
  <c r="H29" i="8"/>
  <c r="H32" s="1"/>
  <c r="Q66" i="4"/>
  <c r="O66"/>
  <c r="M66"/>
  <c r="K66"/>
  <c r="I66"/>
  <c r="G66"/>
  <c r="E66"/>
  <c r="E68" s="1"/>
  <c r="R65"/>
  <c r="P62"/>
  <c r="R62" s="1"/>
  <c r="R66" s="1"/>
  <c r="P59"/>
  <c r="N59"/>
  <c r="J59"/>
  <c r="H59"/>
  <c r="F59"/>
  <c r="D59"/>
  <c r="R57"/>
  <c r="R56"/>
  <c r="R55"/>
  <c r="Q48"/>
  <c r="Q68" s="1"/>
  <c r="P48"/>
  <c r="O48"/>
  <c r="N48"/>
  <c r="M48"/>
  <c r="L48"/>
  <c r="L68" s="1"/>
  <c r="K48"/>
  <c r="K68" s="1"/>
  <c r="J48"/>
  <c r="I48"/>
  <c r="I68" s="1"/>
  <c r="H48"/>
  <c r="H68" s="1"/>
  <c r="G48"/>
  <c r="G68"/>
  <c r="F48"/>
  <c r="E48"/>
  <c r="D48"/>
  <c r="R46"/>
  <c r="R45"/>
  <c r="R48" s="1"/>
  <c r="R31"/>
  <c r="P28"/>
  <c r="R28" s="1"/>
  <c r="R32" s="1"/>
  <c r="E32"/>
  <c r="G32"/>
  <c r="I32"/>
  <c r="K32"/>
  <c r="M32"/>
  <c r="O32"/>
  <c r="Q32"/>
  <c r="E14"/>
  <c r="E34"/>
  <c r="F14"/>
  <c r="G14"/>
  <c r="G34"/>
  <c r="H14"/>
  <c r="H34" s="1"/>
  <c r="I14"/>
  <c r="I34" s="1"/>
  <c r="J14"/>
  <c r="J34" s="1"/>
  <c r="K14"/>
  <c r="L14"/>
  <c r="L34" s="1"/>
  <c r="M14"/>
  <c r="N14"/>
  <c r="O14"/>
  <c r="O34" s="1"/>
  <c r="P14"/>
  <c r="Q14"/>
  <c r="D14"/>
  <c r="D34" s="1"/>
  <c r="R12"/>
  <c r="F25"/>
  <c r="R23"/>
  <c r="R22"/>
  <c r="R21"/>
  <c r="R11"/>
  <c r="P25"/>
  <c r="N25"/>
  <c r="J25"/>
  <c r="H25"/>
  <c r="D25"/>
  <c r="E24" i="10"/>
  <c r="L32" i="19" l="1"/>
  <c r="L34" s="1"/>
  <c r="R31"/>
  <c r="Q34" i="4"/>
  <c r="M34"/>
  <c r="J68"/>
  <c r="R25"/>
  <c r="M68"/>
  <c r="R14"/>
  <c r="K34"/>
  <c r="P32"/>
  <c r="P34" s="1"/>
  <c r="R59"/>
  <c r="O68"/>
  <c r="P66"/>
  <c r="P68" s="1"/>
  <c r="D68"/>
  <c r="R68"/>
  <c r="R34"/>
  <c r="G26" i="10"/>
  <c r="E26"/>
  <c r="O20"/>
  <c r="O26" s="1"/>
  <c r="D34" i="8"/>
  <c r="T31" i="19" l="1"/>
  <c r="X31" s="1"/>
  <c r="R32"/>
  <c r="R34" s="1"/>
  <c r="D42" i="8"/>
  <c r="D63" s="1"/>
  <c r="D58"/>
  <c r="D11" i="11" s="1"/>
  <c r="D33" s="1"/>
  <c r="D45" s="1"/>
  <c r="H34" i="8"/>
  <c r="I25" i="21" s="1"/>
  <c r="H58" i="8" l="1"/>
  <c r="H11" i="11" s="1"/>
  <c r="H42" i="8"/>
  <c r="H63" s="1"/>
  <c r="F45" i="11" l="1"/>
  <c r="F47" s="1"/>
  <c r="F86" s="1"/>
  <c r="F89" s="1"/>
  <c r="F91" s="1"/>
  <c r="L30" i="12"/>
  <c r="V30" l="1"/>
  <c r="L32"/>
  <c r="L34" s="1"/>
  <c r="Z30" l="1"/>
  <c r="Z32" s="1"/>
  <c r="Z34" s="1"/>
  <c r="V32"/>
  <c r="V34" s="1"/>
  <c r="D47" i="11"/>
  <c r="D86" s="1"/>
  <c r="D89" s="1"/>
  <c r="D91" s="1"/>
  <c r="L91" s="1"/>
  <c r="D66" i="8" l="1"/>
  <c r="T30" i="19" l="1"/>
  <c r="X30" s="1"/>
  <c r="X32" s="1"/>
  <c r="X34" s="1"/>
  <c r="J32"/>
  <c r="J34" s="1"/>
  <c r="H33" i="11"/>
  <c r="H45" s="1"/>
  <c r="H47" s="1"/>
  <c r="H86" s="1"/>
  <c r="H89" s="1"/>
  <c r="H91" s="1"/>
  <c r="M91" s="1"/>
  <c r="T32" i="19" l="1"/>
  <c r="T34" s="1"/>
  <c r="H66" i="8"/>
  <c r="I26" i="21"/>
  <c r="I28" s="1"/>
  <c r="M25"/>
  <c r="M26" s="1"/>
  <c r="M28" s="1"/>
</calcChain>
</file>

<file path=xl/sharedStrings.xml><?xml version="1.0" encoding="utf-8"?>
<sst xmlns="http://schemas.openxmlformats.org/spreadsheetml/2006/main" count="808" uniqueCount="288">
  <si>
    <t>Note</t>
  </si>
  <si>
    <t>Cash and cash equivalents</t>
  </si>
  <si>
    <t>Other current assets</t>
  </si>
  <si>
    <t>Retained earnings</t>
  </si>
  <si>
    <t>Share premium</t>
  </si>
  <si>
    <t>Unappropriated</t>
  </si>
  <si>
    <t>Total</t>
  </si>
  <si>
    <t xml:space="preserve">Cash flows from operating activities  </t>
  </si>
  <si>
    <t xml:space="preserve">Cash flows from investing activities </t>
  </si>
  <si>
    <t xml:space="preserve">Cash flows from financing activities </t>
  </si>
  <si>
    <t>Separate financial statements</t>
  </si>
  <si>
    <t>KCE Electronics Public Company Limited and its subsidiaries</t>
  </si>
  <si>
    <t>Other income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</si>
  <si>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</si>
  <si>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</si>
  <si>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</si>
  <si>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</si>
  <si>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</si>
  <si>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</si>
  <si>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</si>
  <si>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</si>
  <si>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</si>
  <si>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</si>
  <si>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</si>
  <si>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Expenses</t>
  </si>
  <si>
    <t>Total expenses</t>
  </si>
  <si>
    <t xml:space="preserve">Administrative expenses </t>
  </si>
  <si>
    <t xml:space="preserve">Appropriated </t>
  </si>
  <si>
    <t>Treasury shares</t>
  </si>
  <si>
    <t>Excess of investments</t>
  </si>
  <si>
    <t>arising from additional</t>
  </si>
  <si>
    <t xml:space="preserve">   Unappropriated </t>
  </si>
  <si>
    <t>paid-up</t>
  </si>
  <si>
    <t>Other non-current assets</t>
  </si>
  <si>
    <t>Total comprehensive income attributable to:</t>
  </si>
  <si>
    <t xml:space="preserve">Consolidated financial statements </t>
  </si>
  <si>
    <t xml:space="preserve">purchases of investments </t>
  </si>
  <si>
    <t xml:space="preserve">in subsidiaries </t>
  </si>
  <si>
    <t>at a price higher</t>
  </si>
  <si>
    <t xml:space="preserve"> than the net</t>
  </si>
  <si>
    <t>book value of</t>
  </si>
  <si>
    <t>Total other</t>
  </si>
  <si>
    <t>the subsidiaries</t>
  </si>
  <si>
    <t>components of</t>
  </si>
  <si>
    <t xml:space="preserve">attributable to </t>
  </si>
  <si>
    <t xml:space="preserve"> at the</t>
  </si>
  <si>
    <t>reserve</t>
  </si>
  <si>
    <t xml:space="preserve"> acquisition date</t>
  </si>
  <si>
    <t>equity</t>
  </si>
  <si>
    <t xml:space="preserve">Property, plant and equipment </t>
  </si>
  <si>
    <t>Intangible assets</t>
  </si>
  <si>
    <t>Consolidated financial</t>
  </si>
  <si>
    <t>Separate financial</t>
  </si>
  <si>
    <t xml:space="preserve">statements </t>
  </si>
  <si>
    <t>statements</t>
  </si>
  <si>
    <t>Inventories</t>
  </si>
  <si>
    <t>Liabilities and equity</t>
  </si>
  <si>
    <t>Equity</t>
  </si>
  <si>
    <t xml:space="preserve">   Appropriated</t>
  </si>
  <si>
    <t xml:space="preserve">      Legal reserve</t>
  </si>
  <si>
    <t>Non-controlling interests</t>
  </si>
  <si>
    <t>Finance costs</t>
  </si>
  <si>
    <t xml:space="preserve">   Non-controlling interests </t>
  </si>
  <si>
    <t xml:space="preserve">Statements of changes in equity </t>
  </si>
  <si>
    <t xml:space="preserve">   Total contributions by and distributions to</t>
  </si>
  <si>
    <t xml:space="preserve">      owners of the Company</t>
  </si>
  <si>
    <t xml:space="preserve">   Profit or loss</t>
  </si>
  <si>
    <t xml:space="preserve">   Other comprehensive income</t>
  </si>
  <si>
    <t>-</t>
  </si>
  <si>
    <t>Interest paid</t>
  </si>
  <si>
    <t>Changes in operating assets and liabilities</t>
  </si>
  <si>
    <t>Profit attributable to:</t>
  </si>
  <si>
    <t xml:space="preserve">   Reduction of ordinary shares</t>
  </si>
  <si>
    <t xml:space="preserve">   Share-based payment transactions</t>
  </si>
  <si>
    <t>Share-based payment transactions</t>
  </si>
  <si>
    <t>Net cash from operating activities</t>
  </si>
  <si>
    <t>Other comprehensive income</t>
  </si>
  <si>
    <t>interests</t>
  </si>
  <si>
    <t xml:space="preserve">   rendering of services</t>
  </si>
  <si>
    <t>Legal</t>
  </si>
  <si>
    <t xml:space="preserve">Transactions with owners, </t>
  </si>
  <si>
    <t xml:space="preserve">   recorded directly in equity</t>
  </si>
  <si>
    <t xml:space="preserve">   Contributions by and distributions </t>
  </si>
  <si>
    <t xml:space="preserve">      to owners of the Company</t>
  </si>
  <si>
    <t>Legal reserve</t>
  </si>
  <si>
    <t xml:space="preserve">Issued and </t>
  </si>
  <si>
    <t>share capital</t>
  </si>
  <si>
    <t xml:space="preserve">owners of </t>
  </si>
  <si>
    <t>Non-controlling</t>
  </si>
  <si>
    <t>Interest expense</t>
  </si>
  <si>
    <t>Share</t>
  </si>
  <si>
    <t>warrants</t>
  </si>
  <si>
    <t>Goodwill</t>
  </si>
  <si>
    <t>Deferred tax assets</t>
  </si>
  <si>
    <t>Deferred tax liabilities</t>
  </si>
  <si>
    <t>Total comprehensive income for the year</t>
  </si>
  <si>
    <t>(in Baht)</t>
  </si>
  <si>
    <t xml:space="preserve">   Issue of ordinary shares</t>
  </si>
  <si>
    <t xml:space="preserve">   Dividend </t>
  </si>
  <si>
    <t>Year ended 31 December 2013</t>
  </si>
  <si>
    <t>Balance at 31 December 2013</t>
  </si>
  <si>
    <t>Balance at 31 December 2012 - as reported</t>
  </si>
  <si>
    <t>Impact of changes in accounting policies</t>
  </si>
  <si>
    <t>Balance at 31 December 2012 - restated</t>
  </si>
  <si>
    <t xml:space="preserve">   and at 1 January 2013</t>
  </si>
  <si>
    <t>20, 21</t>
  </si>
  <si>
    <t>Comprehensive income for the year</t>
  </si>
  <si>
    <t xml:space="preserve">Equity attributable to owners of </t>
  </si>
  <si>
    <t>20, 22</t>
  </si>
  <si>
    <t xml:space="preserve">       Defined benefit plan actuarial gains (losses),</t>
  </si>
  <si>
    <t xml:space="preserve">          net of tax</t>
  </si>
  <si>
    <t>Year ended 31 December 2014</t>
  </si>
  <si>
    <t>Balance at 31 December 2013 - restated</t>
  </si>
  <si>
    <t xml:space="preserve">   and at 1 January 2014</t>
  </si>
  <si>
    <t>Balance at 31 December 2014</t>
  </si>
  <si>
    <t>Balance at 31 December 2013 - as reported</t>
  </si>
  <si>
    <t>Change in</t>
  </si>
  <si>
    <t>percentage of</t>
  </si>
  <si>
    <t>holding in</t>
  </si>
  <si>
    <t>subsidiaries</t>
  </si>
  <si>
    <t>Issue of ordinary shares</t>
  </si>
  <si>
    <t>Investment properties</t>
  </si>
  <si>
    <t>Statement of comprehensive income (Unaudited)</t>
  </si>
  <si>
    <t>(in thousand Baht)</t>
  </si>
  <si>
    <t>Compensation from insurance claim</t>
  </si>
  <si>
    <t xml:space="preserve">Reversal of allowance for impairment </t>
  </si>
  <si>
    <t>Cost of sale of goods and rendering of services</t>
  </si>
  <si>
    <t>Profit for the period</t>
  </si>
  <si>
    <t>Total comprehensive income for the period</t>
  </si>
  <si>
    <t>Statement of cash flows (Unaudited)</t>
  </si>
  <si>
    <t>Statement of changes in equity (Unaudited)</t>
  </si>
  <si>
    <t>Comprehensive income for the period</t>
  </si>
  <si>
    <t xml:space="preserve">  Transfer to legal reserve</t>
  </si>
  <si>
    <t>Trade and other current receivables</t>
  </si>
  <si>
    <t>(Unaudited)</t>
  </si>
  <si>
    <t>Trade and other current payables</t>
  </si>
  <si>
    <t>Current portion of long-term borrowings</t>
  </si>
  <si>
    <t>Long-term borrowings</t>
  </si>
  <si>
    <t>Revenues</t>
  </si>
  <si>
    <t xml:space="preserve">Revenues from sale of goods and </t>
  </si>
  <si>
    <t>Total revenues</t>
  </si>
  <si>
    <t>Distribution costs</t>
  </si>
  <si>
    <t xml:space="preserve">Exchange differences on translating </t>
  </si>
  <si>
    <t>Translation</t>
  </si>
  <si>
    <t>financial</t>
  </si>
  <si>
    <t xml:space="preserve"> equity</t>
  </si>
  <si>
    <t xml:space="preserve">Total </t>
  </si>
  <si>
    <t>premium</t>
  </si>
  <si>
    <t>Acquisition of intangible assets</t>
  </si>
  <si>
    <t>Share capital</t>
  </si>
  <si>
    <t>Net cash generated from operating</t>
  </si>
  <si>
    <t>Statement of financial position</t>
  </si>
  <si>
    <t xml:space="preserve">   Issued and paid-up share capital</t>
  </si>
  <si>
    <t>Other components of equity</t>
  </si>
  <si>
    <t xml:space="preserve">   financial statements</t>
  </si>
  <si>
    <t xml:space="preserve">   Owners of the Company</t>
  </si>
  <si>
    <t>the Company</t>
  </si>
  <si>
    <t>Provision for employee benefit</t>
  </si>
  <si>
    <t>Proceeds from disposals of machinery and equipment</t>
  </si>
  <si>
    <t>Total equity</t>
  </si>
  <si>
    <t>Total liabilities and equity</t>
  </si>
  <si>
    <t>Effect of exchange rate changes on balances held</t>
  </si>
  <si>
    <t xml:space="preserve">   in foreign currencies</t>
  </si>
  <si>
    <t xml:space="preserve">Separate financial </t>
  </si>
  <si>
    <t xml:space="preserve">   Authorised share capital </t>
  </si>
  <si>
    <t>Three-month period ended 31 March 2018</t>
  </si>
  <si>
    <t>Balance at 31 March 2018</t>
  </si>
  <si>
    <t>Balance at  1 January 2018</t>
  </si>
  <si>
    <t>Employee benefit paid</t>
  </si>
  <si>
    <t xml:space="preserve">Gain on previously-held equity interest </t>
  </si>
  <si>
    <t>Cash and cash equivalents at 1 January</t>
  </si>
  <si>
    <r>
      <t xml:space="preserve"> </t>
    </r>
    <r>
      <rPr>
        <sz val="11"/>
        <rFont val="Times New Roman"/>
        <family val="1"/>
      </rPr>
      <t xml:space="preserve"> in associate prior to change of status</t>
    </r>
  </si>
  <si>
    <r>
      <t xml:space="preserve"> </t>
    </r>
    <r>
      <rPr>
        <sz val="11"/>
        <rFont val="Times New Roman"/>
        <family val="1"/>
      </rPr>
      <t xml:space="preserve"> to subsidiary</t>
    </r>
  </si>
  <si>
    <t>Investments in subsidiaries</t>
  </si>
  <si>
    <t>Three-month period ended 31 March 2019</t>
  </si>
  <si>
    <t>Balance at  1 January 2019</t>
  </si>
  <si>
    <t>Other components</t>
  </si>
  <si>
    <t xml:space="preserve"> of equity</t>
  </si>
  <si>
    <t>Share of profit of investments in associate</t>
  </si>
  <si>
    <t xml:space="preserve">   before effect of exchange rate</t>
  </si>
  <si>
    <t xml:space="preserve">            purchases of machinery and equipment </t>
  </si>
  <si>
    <t>Amortisation on contract costs assets</t>
  </si>
  <si>
    <t>Profit before income tax expense</t>
  </si>
  <si>
    <t xml:space="preserve">Three-month period ended </t>
  </si>
  <si>
    <t xml:space="preserve">      Dividends</t>
  </si>
  <si>
    <t>Contract costs assets</t>
  </si>
  <si>
    <t xml:space="preserve">   from financial institutions</t>
  </si>
  <si>
    <t>Share of profit of associate accounted for</t>
  </si>
  <si>
    <t xml:space="preserve">  using equity method, net of tax</t>
  </si>
  <si>
    <t>Right-of-use assets</t>
  </si>
  <si>
    <t>Other current financial liabilities</t>
  </si>
  <si>
    <t>Current portion of lease liabilities</t>
  </si>
  <si>
    <t>Profit from operating activities</t>
  </si>
  <si>
    <t>Transactions with owners, recorded directly in equity</t>
  </si>
  <si>
    <t>Depreciation and amortisation</t>
  </si>
  <si>
    <t>Supplemental disclosure of cash flows information</t>
  </si>
  <si>
    <t>Dividend income from an associate</t>
  </si>
  <si>
    <t>Dividend received from an associate</t>
  </si>
  <si>
    <t>Other current financial assets</t>
  </si>
  <si>
    <t>Dividend income from subsidiaries</t>
  </si>
  <si>
    <t>Dividends received from subsidiaries</t>
  </si>
  <si>
    <t>Dividend received from subsidiaries</t>
  </si>
  <si>
    <t>Investment in associate</t>
  </si>
  <si>
    <t xml:space="preserve">Lease liabilities </t>
  </si>
  <si>
    <t>Non-current provisions for employee benefits</t>
  </si>
  <si>
    <t>Warrants</t>
  </si>
  <si>
    <t xml:space="preserve">   the Company</t>
  </si>
  <si>
    <t>Balance at 1 January 2021</t>
  </si>
  <si>
    <t xml:space="preserve">      Issue of ordinary shares</t>
  </si>
  <si>
    <t xml:space="preserve">      Share-based payment transactions</t>
  </si>
  <si>
    <t xml:space="preserve">   period, net of tax</t>
  </si>
  <si>
    <t>Other comprehensive income for the</t>
  </si>
  <si>
    <t>Total transactions with owners, recorded directly in equity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</si>
  <si>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</si>
  <si>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</si>
  <si>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8</t>
  </si>
  <si>
    <t>Proceeds from capital increase and warrants exercised</t>
  </si>
  <si>
    <t>Adjustments to reconcile profit to cash receipts (payments)</t>
  </si>
  <si>
    <t>Cash payments for unit trust</t>
  </si>
  <si>
    <t>Payment of lease liabilities</t>
  </si>
  <si>
    <t>Loss from write-off of equipment</t>
  </si>
  <si>
    <t>Dividends received from an associate</t>
  </si>
  <si>
    <t xml:space="preserve">Dividend paid </t>
  </si>
  <si>
    <t xml:space="preserve">   Contributions by and distributions to owners</t>
  </si>
  <si>
    <t xml:space="preserve">   Total contributions by and distributions to owners</t>
  </si>
  <si>
    <t>Cash receipts form unit trust</t>
  </si>
  <si>
    <t>Tax expense</t>
  </si>
  <si>
    <t xml:space="preserve">Tax expense </t>
  </si>
  <si>
    <t>Items that will be reclassified subsequently to profit or loss</t>
  </si>
  <si>
    <t xml:space="preserve">   and changes in fair value of derivatives</t>
  </si>
  <si>
    <t>Balance at 30 September 2021</t>
  </si>
  <si>
    <t>Nine-month period ended 30 September 2021</t>
  </si>
  <si>
    <t>Loss on fair value adjustment of unit trust</t>
  </si>
  <si>
    <t>Net cash used in financing activities</t>
  </si>
  <si>
    <t>Reversal of expected credit loss</t>
  </si>
  <si>
    <t>2023</t>
  </si>
  <si>
    <t xml:space="preserve">Inventories </t>
  </si>
  <si>
    <t>Balance at 1 January 2023</t>
  </si>
  <si>
    <t>Non-current assets classified as held for sale</t>
  </si>
  <si>
    <t>Current contract liabilities</t>
  </si>
  <si>
    <t>Loss from write-off inventories</t>
  </si>
  <si>
    <t>Loss on sale of unit trust</t>
  </si>
  <si>
    <t>Short-term borrowings from financial institutions</t>
  </si>
  <si>
    <t>2024</t>
  </si>
  <si>
    <t>Income tax payable</t>
  </si>
  <si>
    <t>Balance at 1 January 2024</t>
  </si>
  <si>
    <t xml:space="preserve">            from purchases of machinery and equipment </t>
  </si>
  <si>
    <t>the parent</t>
  </si>
  <si>
    <t xml:space="preserve">            from disposal of machinery and equipment</t>
  </si>
  <si>
    <t>3)      Net increase (decrease) in other current payables</t>
  </si>
  <si>
    <t>5)      Borrowing costs relating to the acquisition of assets</t>
  </si>
  <si>
    <t>Decrease in bank overdrafts and short-term borrowings</t>
  </si>
  <si>
    <t xml:space="preserve">Acquisition of property, plant and equipment </t>
  </si>
  <si>
    <t xml:space="preserve">   and investment properties</t>
  </si>
  <si>
    <t>Repayment of borrowings from financial institutions</t>
  </si>
  <si>
    <t>Provision for impairment losses on assets</t>
  </si>
  <si>
    <t xml:space="preserve">Unrealised loss (gain) on exchange rate </t>
  </si>
  <si>
    <t>Net increase (decrease) in cash and cash equivalents</t>
  </si>
  <si>
    <t>Tax (expense) income</t>
  </si>
  <si>
    <t xml:space="preserve">   Contributions by and distributions to owners of the parent</t>
  </si>
  <si>
    <t xml:space="preserve">   Total contributions by and distributions to owners of the parent</t>
  </si>
  <si>
    <t xml:space="preserve">   Distributions to owners of the parent</t>
  </si>
  <si>
    <t xml:space="preserve">   Total distributions to owners of the parent</t>
  </si>
  <si>
    <t>Taxes paid</t>
  </si>
  <si>
    <t>4)      Net increase in right-of-use assets</t>
  </si>
  <si>
    <t>Net cash from (used in) investing activities</t>
  </si>
  <si>
    <t>Loss (gain) on disposal of property, plant and equipment</t>
  </si>
  <si>
    <t xml:space="preserve">(Reversal of) loss on inventories devaluation </t>
  </si>
  <si>
    <t>31 December</t>
  </si>
  <si>
    <t>Short-term borrowings from related party</t>
  </si>
  <si>
    <t>Proceeds from short-term borrowings from related party</t>
  </si>
  <si>
    <t xml:space="preserve">   Contributions by and distributions to owners </t>
  </si>
  <si>
    <t xml:space="preserve">   Total contributions by and distributions to owners </t>
  </si>
  <si>
    <t xml:space="preserve">   Distributions to owners </t>
  </si>
  <si>
    <t xml:space="preserve">   Total distributions to owners </t>
  </si>
  <si>
    <t>30 September</t>
  </si>
  <si>
    <t xml:space="preserve">Nine-month period ended </t>
  </si>
  <si>
    <t>Nine-month period ended 30 September 2023</t>
  </si>
  <si>
    <t>Balance at 30 September 2023</t>
  </si>
  <si>
    <t>Nine-month period ended 30 September 2024</t>
  </si>
  <si>
    <t>Balance at 30 September 2024</t>
  </si>
  <si>
    <t>Nine-month period ended</t>
  </si>
  <si>
    <t>Cash and cash equivalents at 30 September</t>
  </si>
  <si>
    <t xml:space="preserve">1)      Net (increase) decrease in other current receivables </t>
  </si>
  <si>
    <t>2)      Net increase (decrease) in trust receipts from</t>
  </si>
  <si>
    <t>9</t>
  </si>
  <si>
    <t>Repayment of short-term borrowings from related party</t>
  </si>
  <si>
    <t>Acquisition of investments in subsidiary</t>
  </si>
</sst>
</file>

<file path=xl/styles.xml><?xml version="1.0" encoding="utf-8"?>
<styleSheet xmlns="http://schemas.openxmlformats.org/spreadsheetml/2006/main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0.0"/>
    <numFmt numFmtId="168" formatCode="_-* #,##0.0_-;\-* #,##0.0_-;_-* &quot;-&quot;??_-;_-@_-"/>
    <numFmt numFmtId="169" formatCode="_ * #,##0.00_ ;_ * \-#,##0.00_ ;_ * &quot;-&quot;??_ ;_ @_ "/>
  </numFmts>
  <fonts count="23">
    <font>
      <sz val="11"/>
      <name val="Times New Roman"/>
      <family val="1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sz val="14"/>
      <name val="Times New Roman"/>
      <family val="1"/>
    </font>
    <font>
      <b/>
      <i/>
      <sz val="11"/>
      <name val="Times New Roman"/>
      <family val="1"/>
    </font>
    <font>
      <b/>
      <u/>
      <sz val="11"/>
      <name val="Times New Roman"/>
      <family val="1"/>
    </font>
    <font>
      <sz val="14"/>
      <name val="CordiaUPC"/>
      <family val="2"/>
    </font>
    <font>
      <sz val="14"/>
      <name val="CordiaUPC"/>
      <family val="2"/>
    </font>
    <font>
      <sz val="11"/>
      <color rgb="FFFF0000"/>
      <name val="Times New Roman"/>
      <family val="1"/>
    </font>
    <font>
      <u val="singleAccounting"/>
      <sz val="11"/>
      <name val="Times New Roman"/>
      <family val="1"/>
    </font>
    <font>
      <sz val="15"/>
      <name val="Times New Roman"/>
      <family val="1"/>
    </font>
    <font>
      <sz val="10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5"/>
      <name val="Angsana New"/>
      <family val="1"/>
    </font>
    <font>
      <sz val="14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3" fillId="0" borderId="0"/>
    <xf numFmtId="0" fontId="2" fillId="0" borderId="0"/>
    <xf numFmtId="0" fontId="2" fillId="0" borderId="0">
      <alignment vertical="center"/>
    </xf>
    <xf numFmtId="169" fontId="18" fillId="0" borderId="0" applyFont="0" applyFill="0" applyBorder="0" applyAlignment="0" applyProtection="0"/>
  </cellStyleXfs>
  <cellXfs count="561">
    <xf numFmtId="0" fontId="0" fillId="0" borderId="0" xfId="0"/>
    <xf numFmtId="0" fontId="4" fillId="0" borderId="0" xfId="0" applyNumberFormat="1" applyFont="1" applyAlignment="1"/>
    <xf numFmtId="0" fontId="5" fillId="0" borderId="0" xfId="0" applyFont="1" applyAlignment="1">
      <alignment horizontal="centerContinuous"/>
    </xf>
    <xf numFmtId="37" fontId="5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left"/>
    </xf>
    <xf numFmtId="37" fontId="5" fillId="0" borderId="0" xfId="0" quotePrefix="1" applyNumberFormat="1" applyFont="1" applyAlignment="1">
      <alignment horizontal="centerContinuous"/>
    </xf>
    <xf numFmtId="0" fontId="5" fillId="0" borderId="0" xfId="0" applyNumberFormat="1" applyFont="1" applyAlignment="1"/>
    <xf numFmtId="38" fontId="5" fillId="0" borderId="0" xfId="0" applyNumberFormat="1" applyFont="1" applyAlignment="1"/>
    <xf numFmtId="38" fontId="5" fillId="0" borderId="0" xfId="0" applyNumberFormat="1" applyFont="1" applyBorder="1" applyAlignment="1"/>
    <xf numFmtId="37" fontId="6" fillId="0" borderId="0" xfId="0" applyNumberFormat="1" applyFont="1" applyAlignment="1">
      <alignment horizontal="right"/>
    </xf>
    <xf numFmtId="0" fontId="4" fillId="0" borderId="0" xfId="0" applyFont="1" applyAlignment="1"/>
    <xf numFmtId="38" fontId="7" fillId="0" borderId="0" xfId="0" applyNumberFormat="1" applyFont="1" applyAlignment="1">
      <alignment horizontal="center"/>
    </xf>
    <xf numFmtId="41" fontId="5" fillId="0" borderId="0" xfId="7" applyNumberFormat="1" applyFont="1" applyFill="1" applyAlignment="1"/>
    <xf numFmtId="0" fontId="5" fillId="0" borderId="0" xfId="0" applyFont="1" applyAlignment="1"/>
    <xf numFmtId="37" fontId="5" fillId="0" borderId="0" xfId="0" applyNumberFormat="1" applyFont="1" applyAlignment="1">
      <alignment horizontal="center"/>
    </xf>
    <xf numFmtId="37" fontId="5" fillId="0" borderId="0" xfId="0" applyNumberFormat="1" applyFont="1" applyAlignment="1"/>
    <xf numFmtId="0" fontId="5" fillId="0" borderId="0" xfId="0" applyNumberFormat="1" applyFont="1" applyAlignment="1">
      <alignment horizontal="justify"/>
    </xf>
    <xf numFmtId="49" fontId="5" fillId="0" borderId="0" xfId="0" applyNumberFormat="1" applyFont="1" applyBorder="1" applyAlignment="1">
      <alignment horizontal="right"/>
    </xf>
    <xf numFmtId="37" fontId="7" fillId="0" borderId="0" xfId="0" applyNumberFormat="1" applyFont="1" applyAlignment="1">
      <alignment horizontal="center"/>
    </xf>
    <xf numFmtId="0" fontId="10" fillId="0" borderId="0" xfId="0" applyNumberFormat="1" applyFont="1" applyAlignment="1"/>
    <xf numFmtId="0" fontId="11" fillId="0" borderId="0" xfId="0" applyFont="1" applyAlignment="1"/>
    <xf numFmtId="0" fontId="5" fillId="0" borderId="0" xfId="0" applyFont="1" applyFill="1" applyAlignment="1"/>
    <xf numFmtId="38" fontId="11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8" applyFont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5" fillId="0" borderId="0" xfId="3" applyFont="1" applyAlignment="1">
      <alignment horizontal="center"/>
    </xf>
    <xf numFmtId="0" fontId="4" fillId="0" borderId="0" xfId="6" applyFont="1" applyAlignment="1"/>
    <xf numFmtId="0" fontId="7" fillId="0" borderId="0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37" fontId="5" fillId="0" borderId="0" xfId="0" applyNumberFormat="1" applyFont="1" applyFill="1" applyAlignment="1"/>
    <xf numFmtId="0" fontId="11" fillId="0" borderId="0" xfId="6" applyFont="1" applyAlignment="1"/>
    <xf numFmtId="0" fontId="7" fillId="0" borderId="0" xfId="6" applyFont="1" applyBorder="1" applyAlignment="1">
      <alignment horizontal="center"/>
    </xf>
    <xf numFmtId="41" fontId="4" fillId="0" borderId="0" xfId="3" applyNumberFormat="1" applyFont="1" applyAlignment="1"/>
    <xf numFmtId="37" fontId="4" fillId="0" borderId="0" xfId="3" applyNumberFormat="1" applyFont="1" applyAlignment="1"/>
    <xf numFmtId="41" fontId="4" fillId="0" borderId="0" xfId="3" applyNumberFormat="1" applyFont="1" applyBorder="1" applyAlignment="1"/>
    <xf numFmtId="3" fontId="5" fillId="0" borderId="0" xfId="0" applyNumberFormat="1" applyFont="1" applyAlignment="1">
      <alignment horizontal="centerContinuous"/>
    </xf>
    <xf numFmtId="37" fontId="6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7" fontId="7" fillId="0" borderId="0" xfId="0" applyNumberFormat="1" applyFont="1" applyBorder="1" applyAlignment="1">
      <alignment horizontal="center"/>
    </xf>
    <xf numFmtId="0" fontId="0" fillId="0" borderId="0" xfId="6" applyFont="1" applyFill="1" applyAlignment="1"/>
    <xf numFmtId="0" fontId="0" fillId="0" borderId="0" xfId="6" applyFont="1" applyAlignment="1"/>
    <xf numFmtId="0" fontId="0" fillId="0" borderId="0" xfId="6" applyFont="1" applyFill="1" applyBorder="1" applyAlignment="1">
      <alignment horizontal="center"/>
    </xf>
    <xf numFmtId="41" fontId="0" fillId="0" borderId="0" xfId="1" applyNumberFormat="1" applyFont="1" applyAlignment="1">
      <alignment horizontal="center" vertical="center" wrapText="1"/>
    </xf>
    <xf numFmtId="41" fontId="4" fillId="0" borderId="1" xfId="3" applyNumberFormat="1" applyFont="1" applyBorder="1" applyAlignment="1"/>
    <xf numFmtId="41" fontId="4" fillId="0" borderId="1" xfId="3" applyNumberFormat="1" applyFont="1" applyBorder="1" applyAlignment="1">
      <alignment horizontal="center"/>
    </xf>
    <xf numFmtId="38" fontId="0" fillId="0" borderId="0" xfId="0" applyNumberFormat="1" applyFont="1" applyAlignment="1"/>
    <xf numFmtId="37" fontId="4" fillId="0" borderId="0" xfId="3" applyNumberFormat="1" applyFont="1" applyBorder="1" applyAlignment="1"/>
    <xf numFmtId="41" fontId="4" fillId="0" borderId="0" xfId="3" applyNumberFormat="1" applyFont="1" applyBorder="1" applyAlignment="1">
      <alignment horizontal="center"/>
    </xf>
    <xf numFmtId="0" fontId="7" fillId="0" borderId="0" xfId="6" applyFont="1" applyFill="1" applyAlignment="1">
      <alignment horizontal="center"/>
    </xf>
    <xf numFmtId="0" fontId="0" fillId="0" borderId="0" xfId="0" applyFont="1" applyAlignment="1"/>
    <xf numFmtId="0" fontId="0" fillId="0" borderId="0" xfId="6" applyFont="1" applyBorder="1" applyAlignment="1">
      <alignment horizontal="center"/>
    </xf>
    <xf numFmtId="0" fontId="8" fillId="0" borderId="0" xfId="0" applyFont="1" applyFill="1" applyAlignment="1"/>
    <xf numFmtId="0" fontId="0" fillId="0" borderId="0" xfId="3" applyFont="1" applyBorder="1" applyAlignment="1">
      <alignment horizontal="center"/>
    </xf>
    <xf numFmtId="37" fontId="0" fillId="0" borderId="0" xfId="3" applyNumberFormat="1" applyFont="1" applyAlignment="1">
      <alignment horizontal="center"/>
    </xf>
    <xf numFmtId="37" fontId="4" fillId="0" borderId="0" xfId="0" applyNumberFormat="1" applyFont="1" applyFill="1" applyBorder="1" applyAlignment="1"/>
    <xf numFmtId="37" fontId="5" fillId="0" borderId="0" xfId="0" applyNumberFormat="1" applyFont="1" applyFill="1" applyBorder="1" applyAlignment="1"/>
    <xf numFmtId="37" fontId="0" fillId="0" borderId="0" xfId="0" applyNumberFormat="1" applyFont="1" applyAlignment="1"/>
    <xf numFmtId="41" fontId="0" fillId="0" borderId="1" xfId="1" applyNumberFormat="1" applyFont="1" applyBorder="1" applyAlignment="1">
      <alignment horizontal="center" vertical="center" wrapText="1"/>
    </xf>
    <xf numFmtId="41" fontId="0" fillId="0" borderId="0" xfId="1" applyNumberFormat="1" applyFont="1" applyBorder="1" applyAlignment="1">
      <alignment horizontal="center" vertical="center" wrapText="1"/>
    </xf>
    <xf numFmtId="41" fontId="0" fillId="0" borderId="0" xfId="3" applyNumberFormat="1" applyFont="1" applyBorder="1" applyAlignment="1">
      <alignment horizontal="center"/>
    </xf>
    <xf numFmtId="0" fontId="4" fillId="0" borderId="0" xfId="6" applyFont="1" applyFill="1" applyAlignment="1"/>
    <xf numFmtId="41" fontId="0" fillId="0" borderId="1" xfId="3" applyNumberFormat="1" applyFont="1" applyBorder="1" applyAlignment="1">
      <alignment horizontal="center"/>
    </xf>
    <xf numFmtId="0" fontId="8" fillId="0" borderId="0" xfId="0" applyFont="1" applyAlignment="1">
      <alignment horizontal="justify"/>
    </xf>
    <xf numFmtId="0" fontId="0" fillId="0" borderId="0" xfId="0" applyFont="1" applyBorder="1" applyAlignment="1"/>
    <xf numFmtId="0" fontId="0" fillId="0" borderId="0" xfId="0" applyFont="1" applyFill="1" applyAlignment="1"/>
    <xf numFmtId="0" fontId="0" fillId="0" borderId="0" xfId="0" applyFont="1" applyBorder="1" applyAlignment="1">
      <alignment horizontal="center"/>
    </xf>
    <xf numFmtId="0" fontId="0" fillId="0" borderId="0" xfId="6" applyFont="1" applyFill="1" applyBorder="1" applyAlignment="1"/>
    <xf numFmtId="0" fontId="0" fillId="0" borderId="0" xfId="6" applyFont="1" applyAlignment="1">
      <alignment horizontal="center"/>
    </xf>
    <xf numFmtId="0" fontId="0" fillId="0" borderId="0" xfId="0" applyFont="1" applyAlignment="1">
      <alignment horizontal="center"/>
    </xf>
    <xf numFmtId="37" fontId="0" fillId="0" borderId="0" xfId="0" applyNumberFormat="1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3" applyFont="1" applyAlignment="1">
      <alignment horizontal="center"/>
    </xf>
    <xf numFmtId="41" fontId="0" fillId="0" borderId="0" xfId="3" applyNumberFormat="1" applyFont="1" applyBorder="1" applyAlignment="1"/>
    <xf numFmtId="37" fontId="0" fillId="0" borderId="0" xfId="3" applyNumberFormat="1" applyFont="1" applyBorder="1" applyAlignment="1"/>
    <xf numFmtId="41" fontId="0" fillId="0" borderId="1" xfId="3" applyNumberFormat="1" applyFont="1" applyBorder="1" applyAlignment="1"/>
    <xf numFmtId="41" fontId="0" fillId="0" borderId="0" xfId="1" applyNumberFormat="1" applyFont="1" applyBorder="1" applyAlignment="1">
      <alignment horizontal="left" vertical="center" wrapText="1"/>
    </xf>
    <xf numFmtId="41" fontId="0" fillId="0" borderId="0" xfId="1" applyNumberFormat="1" applyFont="1" applyAlignment="1">
      <alignment horizontal="left" vertical="center" wrapText="1"/>
    </xf>
    <xf numFmtId="41" fontId="0" fillId="0" borderId="0" xfId="3" applyNumberFormat="1" applyFont="1" applyAlignment="1">
      <alignment horizontal="left" vertical="center"/>
    </xf>
    <xf numFmtId="41" fontId="0" fillId="0" borderId="4" xfId="1" applyNumberFormat="1" applyFont="1" applyBorder="1" applyAlignment="1">
      <alignment horizontal="left" vertical="center" wrapText="1"/>
    </xf>
    <xf numFmtId="41" fontId="0" fillId="0" borderId="0" xfId="3" applyNumberFormat="1" applyFont="1" applyBorder="1" applyAlignment="1">
      <alignment horizontal="left" vertical="center"/>
    </xf>
    <xf numFmtId="41" fontId="4" fillId="0" borderId="3" xfId="3" applyNumberFormat="1" applyFont="1" applyBorder="1" applyAlignment="1"/>
    <xf numFmtId="41" fontId="0" fillId="0" borderId="3" xfId="1" applyNumberFormat="1" applyFont="1" applyBorder="1" applyAlignment="1">
      <alignment horizontal="center" vertical="center" wrapText="1"/>
    </xf>
    <xf numFmtId="41" fontId="0" fillId="0" borderId="2" xfId="1" applyNumberFormat="1" applyFont="1" applyBorder="1" applyAlignment="1">
      <alignment horizontal="center" vertical="center" wrapText="1"/>
    </xf>
    <xf numFmtId="41" fontId="4" fillId="0" borderId="2" xfId="3" applyNumberFormat="1" applyFont="1" applyBorder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6" applyFont="1" applyFill="1" applyBorder="1" applyAlignment="1"/>
    <xf numFmtId="0" fontId="5" fillId="0" borderId="0" xfId="0" applyFont="1" applyAlignment="1">
      <alignment horizontal="center"/>
    </xf>
    <xf numFmtId="37" fontId="5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1" applyFont="1" applyAlignment="1">
      <alignment horizontal="center"/>
    </xf>
    <xf numFmtId="164" fontId="4" fillId="0" borderId="0" xfId="1" applyFont="1" applyBorder="1" applyAlignment="1">
      <alignment horizontal="center"/>
    </xf>
    <xf numFmtId="164" fontId="5" fillId="0" borderId="0" xfId="1" applyFont="1" applyAlignment="1"/>
    <xf numFmtId="0" fontId="5" fillId="0" borderId="0" xfId="6" applyFont="1" applyFill="1" applyAlignment="1"/>
    <xf numFmtId="164" fontId="5" fillId="0" borderId="0" xfId="1" applyFont="1" applyFill="1" applyAlignment="1"/>
    <xf numFmtId="164" fontId="4" fillId="0" borderId="0" xfId="1" applyFont="1" applyBorder="1" applyAlignment="1"/>
    <xf numFmtId="164" fontId="4" fillId="0" borderId="0" xfId="1" applyFont="1" applyBorder="1" applyAlignment="1">
      <alignment horizontal="left" vertical="center"/>
    </xf>
    <xf numFmtId="41" fontId="5" fillId="0" borderId="0" xfId="3" applyNumberFormat="1" applyFont="1" applyBorder="1" applyAlignment="1">
      <alignment horizontal="left" vertical="center"/>
    </xf>
    <xf numFmtId="41" fontId="5" fillId="0" borderId="0" xfId="3" applyNumberFormat="1" applyFont="1" applyAlignment="1">
      <alignment horizontal="left" vertical="center"/>
    </xf>
    <xf numFmtId="164" fontId="4" fillId="0" borderId="1" xfId="1" applyFont="1" applyBorder="1" applyAlignment="1"/>
    <xf numFmtId="164" fontId="5" fillId="0" borderId="1" xfId="1" applyFont="1" applyBorder="1" applyAlignment="1"/>
    <xf numFmtId="166" fontId="5" fillId="0" borderId="0" xfId="1" applyNumberFormat="1" applyFont="1" applyAlignment="1">
      <alignment horizontal="center"/>
    </xf>
    <xf numFmtId="164" fontId="5" fillId="0" borderId="0" xfId="1" applyFont="1" applyBorder="1" applyAlignment="1"/>
    <xf numFmtId="164" fontId="4" fillId="0" borderId="2" xfId="1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0" xfId="0" applyNumberFormat="1" applyFont="1" applyFill="1" applyAlignment="1">
      <alignment horizontal="left"/>
    </xf>
    <xf numFmtId="37" fontId="5" fillId="0" borderId="0" xfId="0" applyNumberFormat="1" applyFont="1" applyAlignment="1">
      <alignment horizontal="right"/>
    </xf>
    <xf numFmtId="0" fontId="0" fillId="0" borderId="0" xfId="0" applyAlignment="1"/>
    <xf numFmtId="37" fontId="5" fillId="0" borderId="0" xfId="1" applyNumberFormat="1" applyFont="1" applyFill="1" applyAlignment="1"/>
    <xf numFmtId="37" fontId="4" fillId="0" borderId="2" xfId="0" applyNumberFormat="1" applyFont="1" applyFill="1" applyBorder="1" applyAlignment="1"/>
    <xf numFmtId="37" fontId="5" fillId="0" borderId="0" xfId="0" applyNumberFormat="1" applyFont="1" applyFill="1" applyBorder="1" applyAlignment="1">
      <alignment horizontal="right"/>
    </xf>
    <xf numFmtId="37" fontId="5" fillId="0" borderId="0" xfId="1" applyNumberFormat="1" applyFont="1" applyFill="1" applyAlignment="1">
      <alignment horizontal="right"/>
    </xf>
    <xf numFmtId="37" fontId="5" fillId="0" borderId="1" xfId="0" applyNumberFormat="1" applyFont="1" applyFill="1" applyBorder="1" applyAlignment="1"/>
    <xf numFmtId="37" fontId="4" fillId="0" borderId="0" xfId="0" applyNumberFormat="1" applyFont="1" applyFill="1" applyAlignment="1"/>
    <xf numFmtId="37" fontId="5" fillId="0" borderId="1" xfId="0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/>
    <xf numFmtId="41" fontId="5" fillId="0" borderId="0" xfId="0" applyNumberFormat="1" applyFont="1" applyBorder="1" applyAlignment="1">
      <alignment horizontal="right"/>
    </xf>
    <xf numFmtId="41" fontId="5" fillId="0" borderId="1" xfId="0" applyNumberFormat="1" applyFont="1" applyBorder="1" applyAlignment="1">
      <alignment horizontal="right"/>
    </xf>
    <xf numFmtId="41" fontId="4" fillId="0" borderId="0" xfId="0" applyNumberFormat="1" applyFont="1" applyBorder="1" applyAlignment="1">
      <alignment horizontal="right"/>
    </xf>
    <xf numFmtId="37" fontId="4" fillId="0" borderId="0" xfId="0" applyNumberFormat="1" applyFont="1" applyBorder="1" applyAlignment="1">
      <alignment horizontal="right"/>
    </xf>
    <xf numFmtId="37" fontId="4" fillId="0" borderId="5" xfId="0" applyNumberFormat="1" applyFont="1" applyBorder="1" applyAlignment="1">
      <alignment horizontal="right"/>
    </xf>
    <xf numFmtId="164" fontId="0" fillId="0" borderId="0" xfId="1" applyFont="1" applyBorder="1" applyAlignment="1">
      <alignment horizontal="center"/>
    </xf>
    <xf numFmtId="37" fontId="5" fillId="0" borderId="0" xfId="0" applyNumberFormat="1" applyFont="1" applyBorder="1" applyAlignment="1">
      <alignment horizontal="right"/>
    </xf>
    <xf numFmtId="37" fontId="4" fillId="0" borderId="0" xfId="0" applyNumberFormat="1" applyFont="1" applyBorder="1" applyAlignment="1"/>
    <xf numFmtId="37" fontId="4" fillId="0" borderId="5" xfId="0" applyNumberFormat="1" applyFont="1" applyBorder="1" applyAlignment="1"/>
    <xf numFmtId="41" fontId="5" fillId="0" borderId="0" xfId="0" applyNumberFormat="1" applyFont="1" applyBorder="1" applyAlignment="1"/>
    <xf numFmtId="37" fontId="0" fillId="0" borderId="0" xfId="0" applyNumberFormat="1" applyAlignment="1"/>
    <xf numFmtId="39" fontId="5" fillId="0" borderId="0" xfId="0" applyNumberFormat="1" applyFont="1" applyBorder="1" applyAlignment="1"/>
    <xf numFmtId="0" fontId="11" fillId="0" borderId="0" xfId="0" applyNumberFormat="1" applyFont="1" applyAlignment="1"/>
    <xf numFmtId="0" fontId="0" fillId="0" borderId="0" xfId="0" applyNumberFormat="1" applyAlignment="1"/>
    <xf numFmtId="0" fontId="0" fillId="0" borderId="0" xfId="0" applyNumberFormat="1" applyAlignment="1">
      <alignment horizontal="left"/>
    </xf>
    <xf numFmtId="164" fontId="5" fillId="0" borderId="0" xfId="1" applyFont="1" applyFill="1" applyBorder="1" applyAlignment="1"/>
    <xf numFmtId="0" fontId="0" fillId="0" borderId="0" xfId="0" applyNumberFormat="1" applyFill="1" applyAlignment="1">
      <alignment horizontal="left"/>
    </xf>
    <xf numFmtId="37" fontId="0" fillId="0" borderId="0" xfId="0" applyNumberFormat="1" applyFont="1" applyFill="1" applyBorder="1" applyAlignment="1"/>
    <xf numFmtId="37" fontId="6" fillId="0" borderId="0" xfId="0" applyNumberFormat="1" applyFont="1" applyFill="1" applyAlignment="1">
      <alignment horizontal="center"/>
    </xf>
    <xf numFmtId="165" fontId="5" fillId="0" borderId="1" xfId="2" applyNumberFormat="1" applyFont="1" applyFill="1" applyBorder="1" applyAlignment="1"/>
    <xf numFmtId="0" fontId="4" fillId="0" borderId="0" xfId="0" applyNumberFormat="1" applyFont="1" applyAlignment="1">
      <alignment horizontal="justify"/>
    </xf>
    <xf numFmtId="37" fontId="4" fillId="0" borderId="1" xfId="0" applyNumberFormat="1" applyFont="1" applyFill="1" applyBorder="1" applyAlignment="1"/>
    <xf numFmtId="38" fontId="7" fillId="0" borderId="0" xfId="0" applyNumberFormat="1" applyFont="1" applyAlignment="1"/>
    <xf numFmtId="0" fontId="9" fillId="0" borderId="0" xfId="0" applyNumberFormat="1" applyFont="1" applyAlignment="1">
      <alignment horizontal="center"/>
    </xf>
    <xf numFmtId="0" fontId="0" fillId="0" borderId="0" xfId="0" applyNumberFormat="1" applyBorder="1" applyAlignment="1">
      <alignment horizontal="left"/>
    </xf>
    <xf numFmtId="37" fontId="12" fillId="0" borderId="0" xfId="0" applyNumberFormat="1" applyFont="1" applyFill="1" applyAlignment="1">
      <alignment horizontal="center"/>
    </xf>
    <xf numFmtId="165" fontId="4" fillId="0" borderId="2" xfId="0" applyNumberFormat="1" applyFont="1" applyFill="1" applyBorder="1" applyAlignment="1">
      <alignment wrapText="1"/>
    </xf>
    <xf numFmtId="41" fontId="12" fillId="0" borderId="0" xfId="0" applyNumberFormat="1" applyFont="1" applyFill="1" applyAlignment="1">
      <alignment horizontal="center"/>
    </xf>
    <xf numFmtId="41" fontId="4" fillId="0" borderId="0" xfId="0" applyNumberFormat="1" applyFont="1" applyFill="1" applyBorder="1" applyAlignment="1">
      <alignment wrapText="1"/>
    </xf>
    <xf numFmtId="41" fontId="6" fillId="0" borderId="0" xfId="0" applyNumberFormat="1" applyFont="1" applyFill="1" applyAlignment="1">
      <alignment horizontal="center"/>
    </xf>
    <xf numFmtId="41" fontId="5" fillId="0" borderId="0" xfId="0" applyNumberFormat="1" applyFont="1" applyFill="1" applyAlignment="1">
      <alignment wrapText="1"/>
    </xf>
    <xf numFmtId="38" fontId="0" fillId="0" borderId="0" xfId="0" applyNumberFormat="1" applyAlignment="1">
      <alignment horizontal="left"/>
    </xf>
    <xf numFmtId="165" fontId="4" fillId="0" borderId="2" xfId="0" applyNumberFormat="1" applyFont="1" applyFill="1" applyBorder="1" applyAlignment="1"/>
    <xf numFmtId="0" fontId="0" fillId="0" borderId="0" xfId="0" applyNumberFormat="1" applyFill="1" applyAlignment="1"/>
    <xf numFmtId="0" fontId="7" fillId="0" borderId="0" xfId="0" applyFont="1" applyFill="1" applyAlignment="1">
      <alignment horizontal="center"/>
    </xf>
    <xf numFmtId="37" fontId="4" fillId="0" borderId="0" xfId="0" applyNumberFormat="1" applyFont="1" applyAlignment="1"/>
    <xf numFmtId="167" fontId="7" fillId="0" borderId="0" xfId="0" applyNumberFormat="1" applyFont="1" applyAlignment="1">
      <alignment horizontal="center"/>
    </xf>
    <xf numFmtId="166" fontId="5" fillId="0" borderId="0" xfId="1" applyNumberFormat="1" applyFont="1" applyBorder="1" applyAlignment="1"/>
    <xf numFmtId="41" fontId="5" fillId="0" borderId="0" xfId="0" applyNumberFormat="1" applyFont="1" applyAlignment="1"/>
    <xf numFmtId="0" fontId="5" fillId="0" borderId="0" xfId="6" applyFont="1" applyAlignment="1">
      <alignment horizontal="right"/>
    </xf>
    <xf numFmtId="0" fontId="4" fillId="0" borderId="0" xfId="3" applyFont="1" applyAlignment="1">
      <alignment horizontal="left"/>
    </xf>
    <xf numFmtId="41" fontId="4" fillId="0" borderId="0" xfId="1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horizontal="left" vertical="center" wrapText="1"/>
    </xf>
    <xf numFmtId="41" fontId="5" fillId="0" borderId="0" xfId="1" applyNumberFormat="1" applyFont="1" applyAlignment="1">
      <alignment horizontal="left" vertical="center" wrapText="1"/>
    </xf>
    <xf numFmtId="41" fontId="5" fillId="0" borderId="4" xfId="1" applyNumberFormat="1" applyFont="1" applyBorder="1" applyAlignment="1">
      <alignment horizontal="left" vertical="center" wrapText="1"/>
    </xf>
    <xf numFmtId="166" fontId="4" fillId="0" borderId="0" xfId="1" applyNumberFormat="1" applyFont="1" applyBorder="1" applyAlignment="1"/>
    <xf numFmtId="37" fontId="5" fillId="0" borderId="1" xfId="3" applyNumberFormat="1" applyFont="1" applyBorder="1" applyAlignment="1">
      <alignment horizontal="right" vertical="center"/>
    </xf>
    <xf numFmtId="164" fontId="5" fillId="0" borderId="0" xfId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 wrapText="1"/>
    </xf>
    <xf numFmtId="41" fontId="4" fillId="0" borderId="0" xfId="4" applyNumberFormat="1" applyFont="1" applyBorder="1" applyAlignment="1">
      <alignment vertical="center"/>
    </xf>
    <xf numFmtId="41" fontId="5" fillId="0" borderId="0" xfId="4" applyNumberFormat="1" applyFont="1" applyBorder="1" applyAlignment="1">
      <alignment vertical="center"/>
    </xf>
    <xf numFmtId="41" fontId="5" fillId="0" borderId="0" xfId="1" applyNumberFormat="1" applyFont="1" applyBorder="1" applyAlignment="1">
      <alignment vertical="center" wrapText="1"/>
    </xf>
    <xf numFmtId="41" fontId="5" fillId="0" borderId="0" xfId="1" applyNumberFormat="1" applyFont="1" applyBorder="1" applyAlignment="1">
      <alignment horizontal="center" vertical="center" wrapText="1"/>
    </xf>
    <xf numFmtId="41" fontId="5" fillId="0" borderId="0" xfId="4" applyNumberFormat="1" applyFont="1" applyBorder="1" applyAlignment="1">
      <alignment horizontal="center" vertical="center"/>
    </xf>
    <xf numFmtId="164" fontId="5" fillId="0" borderId="0" xfId="1" applyFont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41" fontId="4" fillId="0" borderId="1" xfId="1" applyNumberFormat="1" applyFont="1" applyBorder="1" applyAlignment="1">
      <alignment horizontal="center" vertical="center" wrapText="1"/>
    </xf>
    <xf numFmtId="37" fontId="4" fillId="0" borderId="0" xfId="4" applyNumberFormat="1" applyFont="1" applyBorder="1" applyAlignment="1">
      <alignment vertical="center"/>
    </xf>
    <xf numFmtId="41" fontId="4" fillId="0" borderId="1" xfId="1" applyNumberFormat="1" applyFont="1" applyBorder="1" applyAlignment="1">
      <alignment vertical="center" wrapText="1"/>
    </xf>
    <xf numFmtId="164" fontId="4" fillId="0" borderId="1" xfId="1" applyFont="1" applyBorder="1" applyAlignment="1">
      <alignment vertical="center"/>
    </xf>
    <xf numFmtId="41" fontId="4" fillId="0" borderId="0" xfId="4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37" fontId="5" fillId="0" borderId="0" xfId="4" applyNumberFormat="1" applyFont="1" applyBorder="1" applyAlignment="1">
      <alignment horizontal="center" vertical="center"/>
    </xf>
    <xf numFmtId="37" fontId="4" fillId="0" borderId="0" xfId="4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3" xfId="1" applyNumberFormat="1" applyFont="1" applyBorder="1" applyAlignment="1"/>
    <xf numFmtId="37" fontId="5" fillId="0" borderId="0" xfId="1" applyNumberFormat="1" applyFont="1" applyBorder="1" applyAlignment="1">
      <alignment horizontal="left" vertical="center" wrapText="1"/>
    </xf>
    <xf numFmtId="0" fontId="5" fillId="0" borderId="0" xfId="4" applyFont="1" applyBorder="1"/>
    <xf numFmtId="41" fontId="4" fillId="0" borderId="1" xfId="1" applyNumberFormat="1" applyFont="1" applyBorder="1" applyAlignment="1"/>
    <xf numFmtId="41" fontId="5" fillId="2" borderId="0" xfId="0" applyNumberFormat="1" applyFont="1" applyFill="1" applyBorder="1" applyAlignment="1"/>
    <xf numFmtId="0" fontId="0" fillId="2" borderId="0" xfId="0" applyNumberFormat="1" applyFill="1" applyAlignment="1">
      <alignment horizontal="left"/>
    </xf>
    <xf numFmtId="0" fontId="5" fillId="0" borderId="0" xfId="6" applyFont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0" fillId="0" borderId="0" xfId="0" applyNumberFormat="1" applyFont="1" applyAlignment="1">
      <alignment horizontal="left"/>
    </xf>
    <xf numFmtId="0" fontId="0" fillId="0" borderId="0" xfId="0" applyNumberFormat="1" applyFont="1" applyFill="1" applyAlignment="1"/>
    <xf numFmtId="0" fontId="0" fillId="0" borderId="0" xfId="6" applyFont="1" applyFill="1" applyAlignment="1">
      <alignment horizontal="left" indent="2"/>
    </xf>
    <xf numFmtId="0" fontId="7" fillId="0" borderId="0" xfId="6" applyFont="1" applyBorder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0" fontId="15" fillId="0" borderId="0" xfId="0" applyFont="1" applyAlignment="1"/>
    <xf numFmtId="164" fontId="4" fillId="0" borderId="0" xfId="1" applyFont="1" applyAlignment="1"/>
    <xf numFmtId="164" fontId="5" fillId="0" borderId="0" xfId="1" applyFont="1" applyAlignment="1">
      <alignment horizontal="left" vertical="center"/>
    </xf>
    <xf numFmtId="164" fontId="4" fillId="0" borderId="2" xfId="1" applyFont="1" applyBorder="1" applyAlignment="1">
      <alignment horizontal="right" vertical="center"/>
    </xf>
    <xf numFmtId="164" fontId="5" fillId="0" borderId="1" xfId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164" fontId="4" fillId="0" borderId="0" xfId="1" applyFont="1" applyAlignment="1">
      <alignment horizontal="left" vertical="center"/>
    </xf>
    <xf numFmtId="43" fontId="0" fillId="0" borderId="0" xfId="0" applyNumberFormat="1" applyFont="1" applyAlignment="1"/>
    <xf numFmtId="0" fontId="0" fillId="0" borderId="0" xfId="0" applyNumberFormat="1" applyFill="1" applyAlignment="1">
      <alignment horizontal="justify"/>
    </xf>
    <xf numFmtId="0" fontId="11" fillId="0" borderId="0" xfId="0" applyFont="1" applyFill="1" applyAlignment="1"/>
    <xf numFmtId="0" fontId="7" fillId="0" borderId="0" xfId="6" applyFont="1" applyBorder="1" applyAlignment="1"/>
    <xf numFmtId="166" fontId="4" fillId="0" borderId="0" xfId="1" applyNumberFormat="1" applyFont="1" applyBorder="1" applyAlignment="1">
      <alignment horizontal="center" vertical="center"/>
    </xf>
    <xf numFmtId="0" fontId="7" fillId="0" borderId="0" xfId="6" applyFont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164" fontId="4" fillId="0" borderId="0" xfId="1" applyFont="1" applyBorder="1" applyAlignment="1">
      <alignment vertical="center"/>
    </xf>
    <xf numFmtId="41" fontId="4" fillId="0" borderId="0" xfId="1" applyNumberFormat="1" applyFont="1" applyAlignment="1">
      <alignment horizontal="center"/>
    </xf>
    <xf numFmtId="41" fontId="5" fillId="0" borderId="0" xfId="1" applyNumberFormat="1" applyFont="1" applyBorder="1" applyAlignment="1">
      <alignment horizontal="center"/>
    </xf>
    <xf numFmtId="41" fontId="5" fillId="0" borderId="0" xfId="1" applyNumberFormat="1" applyFont="1" applyBorder="1" applyAlignment="1">
      <alignment horizontal="left" wrapText="1"/>
    </xf>
    <xf numFmtId="41" fontId="5" fillId="0" borderId="0" xfId="1" applyNumberFormat="1" applyFont="1" applyAlignment="1">
      <alignment horizontal="left" wrapText="1"/>
    </xf>
    <xf numFmtId="41" fontId="5" fillId="0" borderId="0" xfId="3" applyNumberFormat="1" applyFont="1" applyAlignment="1">
      <alignment horizontal="left"/>
    </xf>
    <xf numFmtId="164" fontId="5" fillId="0" borderId="0" xfId="1" applyFont="1" applyBorder="1" applyAlignment="1">
      <alignment horizontal="center"/>
    </xf>
    <xf numFmtId="166" fontId="4" fillId="0" borderId="2" xfId="1" applyNumberFormat="1" applyFont="1" applyBorder="1" applyAlignment="1">
      <alignment horizontal="center"/>
    </xf>
    <xf numFmtId="166" fontId="4" fillId="0" borderId="4" xfId="1" applyNumberFormat="1" applyFont="1" applyBorder="1" applyAlignment="1">
      <alignment horizontal="center"/>
    </xf>
    <xf numFmtId="164" fontId="4" fillId="0" borderId="4" xfId="1" applyFont="1" applyBorder="1" applyAlignment="1"/>
    <xf numFmtId="164" fontId="5" fillId="0" borderId="0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 vertical="center" wrapText="1"/>
    </xf>
    <xf numFmtId="41" fontId="0" fillId="0" borderId="0" xfId="0" applyNumberFormat="1" applyFont="1" applyFill="1" applyBorder="1" applyAlignment="1"/>
    <xf numFmtId="41" fontId="0" fillId="0" borderId="1" xfId="0" applyNumberFormat="1" applyFont="1" applyFill="1" applyBorder="1" applyAlignment="1"/>
    <xf numFmtId="41" fontId="5" fillId="0" borderId="1" xfId="1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right"/>
    </xf>
    <xf numFmtId="164" fontId="5" fillId="0" borderId="0" xfId="1" applyFont="1" applyFill="1" applyAlignment="1">
      <alignment horizontal="right"/>
    </xf>
    <xf numFmtId="164" fontId="5" fillId="0" borderId="1" xfId="1" applyFont="1" applyFill="1" applyBorder="1" applyAlignment="1">
      <alignment horizontal="center"/>
    </xf>
    <xf numFmtId="41" fontId="0" fillId="0" borderId="0" xfId="0" applyNumberFormat="1" applyFont="1" applyBorder="1" applyAlignment="1">
      <alignment horizontal="right"/>
    </xf>
    <xf numFmtId="38" fontId="0" fillId="0" borderId="0" xfId="0" applyNumberFormat="1" applyFont="1" applyAlignment="1">
      <alignment horizontal="center"/>
    </xf>
    <xf numFmtId="166" fontId="5" fillId="0" borderId="0" xfId="1" applyNumberFormat="1" applyFont="1" applyAlignment="1">
      <alignment horizontal="left" indent="1"/>
    </xf>
    <xf numFmtId="166" fontId="4" fillId="0" borderId="2" xfId="1" applyNumberFormat="1" applyFont="1" applyBorder="1" applyAlignment="1">
      <alignment horizontal="right" vertical="center"/>
    </xf>
    <xf numFmtId="166" fontId="5" fillId="0" borderId="0" xfId="1" applyNumberFormat="1" applyFont="1" applyFill="1" applyAlignment="1"/>
    <xf numFmtId="49" fontId="0" fillId="0" borderId="0" xfId="0" applyNumberFormat="1" applyAlignment="1">
      <alignment horizontal="center"/>
    </xf>
    <xf numFmtId="0" fontId="0" fillId="2" borderId="0" xfId="0" applyFill="1"/>
    <xf numFmtId="0" fontId="4" fillId="0" borderId="0" xfId="6" applyFont="1"/>
    <xf numFmtId="0" fontId="5" fillId="0" borderId="0" xfId="0" applyFont="1"/>
    <xf numFmtId="0" fontId="7" fillId="0" borderId="0" xfId="3" applyFont="1" applyAlignment="1">
      <alignment horizontal="center"/>
    </xf>
    <xf numFmtId="41" fontId="5" fillId="0" borderId="0" xfId="3" applyNumberFormat="1" applyFont="1"/>
    <xf numFmtId="41" fontId="4" fillId="0" borderId="0" xfId="3" applyNumberFormat="1" applyFont="1"/>
    <xf numFmtId="41" fontId="5" fillId="0" borderId="1" xfId="3" applyNumberFormat="1" applyFont="1" applyBorder="1"/>
    <xf numFmtId="0" fontId="0" fillId="2" borderId="0" xfId="0" applyFill="1" applyAlignment="1">
      <alignment horizontal="left"/>
    </xf>
    <xf numFmtId="0" fontId="0" fillId="0" borderId="0" xfId="0" applyNumberFormat="1" applyFont="1" applyFill="1" applyAlignment="1">
      <alignment horizontal="left"/>
    </xf>
    <xf numFmtId="0" fontId="10" fillId="0" borderId="0" xfId="0" applyFont="1"/>
    <xf numFmtId="0" fontId="8" fillId="0" borderId="0" xfId="0" applyFont="1"/>
    <xf numFmtId="0" fontId="4" fillId="0" borderId="0" xfId="0" applyFont="1"/>
    <xf numFmtId="0" fontId="11" fillId="0" borderId="0" xfId="0" applyFont="1"/>
    <xf numFmtId="37" fontId="5" fillId="0" borderId="0" xfId="0" applyNumberFormat="1" applyFont="1"/>
    <xf numFmtId="0" fontId="0" fillId="0" borderId="0" xfId="7" applyFont="1" applyAlignment="1">
      <alignment horizontal="left"/>
    </xf>
    <xf numFmtId="37" fontId="4" fillId="0" borderId="2" xfId="7" applyNumberFormat="1" applyFont="1" applyBorder="1"/>
    <xf numFmtId="37" fontId="4" fillId="0" borderId="0" xfId="0" applyNumberFormat="1" applyFont="1"/>
    <xf numFmtId="37" fontId="4" fillId="0" borderId="0" xfId="7" applyNumberFormat="1" applyFont="1"/>
    <xf numFmtId="37" fontId="4" fillId="0" borderId="3" xfId="7" applyNumberFormat="1" applyFont="1" applyBorder="1"/>
    <xf numFmtId="41" fontId="4" fillId="0" borderId="0" xfId="0" applyNumberFormat="1" applyFont="1"/>
    <xf numFmtId="38" fontId="11" fillId="0" borderId="0" xfId="0" applyNumberFormat="1" applyFont="1"/>
    <xf numFmtId="38" fontId="0" fillId="0" borderId="0" xfId="0" applyNumberFormat="1"/>
    <xf numFmtId="38" fontId="4" fillId="0" borderId="0" xfId="0" applyNumberFormat="1" applyFont="1"/>
    <xf numFmtId="38" fontId="4" fillId="0" borderId="2" xfId="0" applyNumberFormat="1" applyFont="1" applyBorder="1"/>
    <xf numFmtId="38" fontId="4" fillId="0" borderId="4" xfId="0" applyNumberFormat="1" applyFont="1" applyBorder="1"/>
    <xf numFmtId="38" fontId="4" fillId="0" borderId="1" xfId="0" applyNumberFormat="1" applyFont="1" applyBorder="1"/>
    <xf numFmtId="38" fontId="4" fillId="0" borderId="3" xfId="0" applyNumberFormat="1" applyFont="1" applyBorder="1"/>
    <xf numFmtId="41" fontId="4" fillId="0" borderId="0" xfId="7" applyNumberFormat="1" applyFont="1" applyAlignment="1">
      <alignment horizontal="right"/>
    </xf>
    <xf numFmtId="41" fontId="4" fillId="0" borderId="0" xfId="7" applyNumberFormat="1" applyFont="1"/>
    <xf numFmtId="164" fontId="4" fillId="0" borderId="0" xfId="1" applyFont="1" applyBorder="1" applyAlignment="1">
      <alignment horizontal="right" vertical="center"/>
    </xf>
    <xf numFmtId="37" fontId="5" fillId="0" borderId="0" xfId="3" applyNumberFormat="1" applyFont="1" applyAlignment="1">
      <alignment horizontal="center"/>
    </xf>
    <xf numFmtId="0" fontId="5" fillId="0" borderId="0" xfId="3" applyFont="1"/>
    <xf numFmtId="0" fontId="7" fillId="0" borderId="0" xfId="3" applyFont="1"/>
    <xf numFmtId="37" fontId="5" fillId="0" borderId="0" xfId="3" applyNumberFormat="1" applyFont="1"/>
    <xf numFmtId="37" fontId="5" fillId="0" borderId="0" xfId="3" applyNumberFormat="1" applyFont="1" applyAlignment="1">
      <alignment horizontal="right"/>
    </xf>
    <xf numFmtId="37" fontId="6" fillId="0" borderId="0" xfId="3" applyNumberFormat="1" applyFont="1" applyAlignment="1">
      <alignment horizontal="center"/>
    </xf>
    <xf numFmtId="37" fontId="4" fillId="0" borderId="0" xfId="3" applyNumberFormat="1" applyFont="1" applyAlignment="1">
      <alignment horizontal="right" vertical="center"/>
    </xf>
    <xf numFmtId="0" fontId="0" fillId="0" borderId="0" xfId="6" applyFont="1"/>
    <xf numFmtId="37" fontId="7" fillId="0" borderId="0" xfId="0" applyNumberFormat="1" applyFont="1"/>
    <xf numFmtId="41" fontId="16" fillId="0" borderId="0" xfId="1" applyNumberFormat="1" applyFont="1" applyBorder="1" applyAlignment="1">
      <alignment horizontal="center" wrapText="1"/>
    </xf>
    <xf numFmtId="41" fontId="16" fillId="0" borderId="0" xfId="3" applyNumberFormat="1" applyFont="1" applyAlignment="1">
      <alignment horizontal="center"/>
    </xf>
    <xf numFmtId="41" fontId="16" fillId="0" borderId="0" xfId="1" applyNumberFormat="1" applyFont="1" applyFill="1" applyBorder="1" applyAlignment="1">
      <alignment horizontal="center" wrapText="1"/>
    </xf>
    <xf numFmtId="41" fontId="16" fillId="0" borderId="0" xfId="1" applyNumberFormat="1" applyFont="1" applyBorder="1" applyAlignment="1">
      <alignment horizontal="left" wrapText="1"/>
    </xf>
    <xf numFmtId="41" fontId="16" fillId="0" borderId="0" xfId="3" applyNumberFormat="1" applyFont="1" applyAlignment="1">
      <alignment horizontal="left"/>
    </xf>
    <xf numFmtId="41" fontId="16" fillId="0" borderId="0" xfId="1" applyNumberFormat="1" applyFont="1" applyAlignment="1">
      <alignment horizontal="left" wrapText="1"/>
    </xf>
    <xf numFmtId="0" fontId="11" fillId="0" borderId="0" xfId="6" applyFont="1"/>
    <xf numFmtId="41" fontId="5" fillId="0" borderId="0" xfId="1" applyNumberFormat="1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164" fontId="5" fillId="0" borderId="0" xfId="1" applyFont="1" applyBorder="1" applyAlignment="1">
      <alignment horizontal="left" vertical="center" wrapText="1"/>
    </xf>
    <xf numFmtId="166" fontId="5" fillId="0" borderId="1" xfId="1" applyNumberFormat="1" applyFont="1" applyBorder="1" applyAlignment="1"/>
    <xf numFmtId="166" fontId="4" fillId="0" borderId="1" xfId="1" applyNumberFormat="1" applyFont="1" applyBorder="1" applyAlignment="1"/>
    <xf numFmtId="165" fontId="4" fillId="0" borderId="1" xfId="1" applyNumberFormat="1" applyFont="1" applyBorder="1" applyAlignment="1"/>
    <xf numFmtId="165" fontId="4" fillId="0" borderId="0" xfId="1" applyNumberFormat="1" applyFont="1" applyBorder="1" applyAlignment="1"/>
    <xf numFmtId="37" fontId="4" fillId="0" borderId="0" xfId="3" applyNumberFormat="1" applyFont="1"/>
    <xf numFmtId="41" fontId="4" fillId="0" borderId="0" xfId="3" applyNumberFormat="1" applyFont="1" applyAlignment="1">
      <alignment horizontal="left" vertical="center"/>
    </xf>
    <xf numFmtId="0" fontId="4" fillId="0" borderId="0" xfId="3" applyFont="1"/>
    <xf numFmtId="168" fontId="5" fillId="0" borderId="0" xfId="3" applyNumberFormat="1" applyFont="1" applyAlignment="1">
      <alignment horizontal="right" vertical="center"/>
    </xf>
    <xf numFmtId="166" fontId="5" fillId="0" borderId="0" xfId="3" applyNumberFormat="1" applyFont="1" applyAlignment="1">
      <alignment horizontal="right" vertical="center"/>
    </xf>
    <xf numFmtId="41" fontId="5" fillId="0" borderId="0" xfId="3" applyNumberFormat="1" applyFont="1" applyAlignment="1">
      <alignment horizontal="center" vertical="center"/>
    </xf>
    <xf numFmtId="166" fontId="5" fillId="0" borderId="1" xfId="1" applyNumberFormat="1" applyFont="1" applyBorder="1" applyAlignment="1">
      <alignment horizontal="right" vertical="center"/>
    </xf>
    <xf numFmtId="165" fontId="0" fillId="0" borderId="0" xfId="3" quotePrefix="1" applyNumberFormat="1" applyFont="1" applyAlignment="1">
      <alignment horizontal="right" vertical="center"/>
    </xf>
    <xf numFmtId="41" fontId="4" fillId="0" borderId="3" xfId="3" applyNumberFormat="1" applyFont="1" applyBorder="1"/>
    <xf numFmtId="0" fontId="0" fillId="0" borderId="0" xfId="0" applyAlignment="1">
      <alignment horizontal="centerContinuous"/>
    </xf>
    <xf numFmtId="3" fontId="0" fillId="0" borderId="0" xfId="0" applyNumberFormat="1" applyAlignment="1">
      <alignment horizontal="centerContinuous"/>
    </xf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7" fontId="6" fillId="0" borderId="0" xfId="0" applyNumberFormat="1" applyFont="1" applyAlignment="1">
      <alignment horizontal="center"/>
    </xf>
    <xf numFmtId="166" fontId="4" fillId="0" borderId="0" xfId="3" applyNumberFormat="1" applyFont="1" applyAlignment="1">
      <alignment horizontal="left"/>
    </xf>
    <xf numFmtId="166" fontId="4" fillId="0" borderId="0" xfId="1" applyNumberFormat="1" applyFont="1" applyBorder="1" applyAlignment="1">
      <alignment horizontal="left" wrapText="1"/>
    </xf>
    <xf numFmtId="41" fontId="4" fillId="0" borderId="0" xfId="1" applyNumberFormat="1" applyFont="1" applyBorder="1" applyAlignment="1">
      <alignment horizontal="left" wrapText="1"/>
    </xf>
    <xf numFmtId="41" fontId="4" fillId="0" borderId="0" xfId="3" applyNumberFormat="1" applyFont="1" applyAlignment="1">
      <alignment horizontal="left"/>
    </xf>
    <xf numFmtId="165" fontId="4" fillId="0" borderId="0" xfId="1" applyNumberFormat="1" applyFont="1" applyBorder="1" applyAlignment="1">
      <alignment horizontal="left" wrapText="1"/>
    </xf>
    <xf numFmtId="41" fontId="5" fillId="0" borderId="0" xfId="1" applyNumberFormat="1" applyFont="1" applyAlignment="1">
      <alignment horizontal="center"/>
    </xf>
    <xf numFmtId="37" fontId="4" fillId="0" borderId="0" xfId="4" applyNumberFormat="1" applyFont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164" fontId="5" fillId="0" borderId="0" xfId="1" applyFont="1" applyBorder="1" applyAlignment="1">
      <alignment horizontal="left" vertical="center"/>
    </xf>
    <xf numFmtId="165" fontId="5" fillId="0" borderId="1" xfId="1" applyNumberFormat="1" applyFont="1" applyBorder="1" applyAlignment="1"/>
    <xf numFmtId="165" fontId="4" fillId="0" borderId="0" xfId="3" applyNumberFormat="1" applyFont="1"/>
    <xf numFmtId="164" fontId="5" fillId="0" borderId="0" xfId="1" applyFont="1" applyAlignment="1">
      <alignment horizontal="left"/>
    </xf>
    <xf numFmtId="164" fontId="5" fillId="0" borderId="0" xfId="1" applyFont="1" applyBorder="1" applyAlignment="1">
      <alignment horizontal="left"/>
    </xf>
    <xf numFmtId="164" fontId="0" fillId="0" borderId="0" xfId="1" applyFont="1" applyFill="1" applyBorder="1" applyAlignment="1"/>
    <xf numFmtId="38" fontId="7" fillId="0" borderId="0" xfId="0" applyNumberFormat="1" applyFont="1" applyFill="1" applyAlignment="1">
      <alignment horizontal="center"/>
    </xf>
    <xf numFmtId="38" fontId="5" fillId="0" borderId="0" xfId="0" applyNumberFormat="1" applyFont="1" applyFill="1" applyAlignment="1"/>
    <xf numFmtId="0" fontId="4" fillId="0" borderId="0" xfId="0" applyNumberFormat="1" applyFont="1" applyFill="1" applyAlignment="1"/>
    <xf numFmtId="164" fontId="0" fillId="0" borderId="0" xfId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5" fillId="0" borderId="0" xfId="6" applyFont="1" applyAlignment="1">
      <alignment horizontal="center"/>
    </xf>
    <xf numFmtId="49" fontId="7" fillId="0" borderId="0" xfId="0" applyNumberFormat="1" applyFont="1" applyAlignment="1">
      <alignment horizontal="center"/>
    </xf>
    <xf numFmtId="37" fontId="0" fillId="0" borderId="0" xfId="0" applyNumberFormat="1" applyAlignment="1">
      <alignment horizontal="centerContinuous"/>
    </xf>
    <xf numFmtId="37" fontId="0" fillId="0" borderId="0" xfId="0" quotePrefix="1" applyNumberFormat="1" applyAlignment="1">
      <alignment horizontal="centerContinuous"/>
    </xf>
    <xf numFmtId="49" fontId="0" fillId="0" borderId="0" xfId="0" applyNumberFormat="1" applyAlignment="1">
      <alignment horizontal="right"/>
    </xf>
    <xf numFmtId="37" fontId="0" fillId="0" borderId="0" xfId="0" applyNumberFormat="1"/>
    <xf numFmtId="41" fontId="0" fillId="0" borderId="0" xfId="0" applyNumberFormat="1"/>
    <xf numFmtId="41" fontId="0" fillId="0" borderId="0" xfId="7" applyNumberFormat="1" applyFont="1"/>
    <xf numFmtId="164" fontId="0" fillId="0" borderId="0" xfId="1" applyFont="1"/>
    <xf numFmtId="164" fontId="0" fillId="0" borderId="0" xfId="1" applyFont="1" applyFill="1" applyAlignment="1"/>
    <xf numFmtId="0" fontId="0" fillId="0" borderId="0" xfId="0" applyAlignment="1">
      <alignment horizontal="justify"/>
    </xf>
    <xf numFmtId="37" fontId="0" fillId="0" borderId="0" xfId="7" applyNumberFormat="1" applyFont="1"/>
    <xf numFmtId="37" fontId="0" fillId="0" borderId="0" xfId="0" applyNumberFormat="1" applyAlignment="1">
      <alignment horizontal="center"/>
    </xf>
    <xf numFmtId="41" fontId="17" fillId="0" borderId="0" xfId="5" applyNumberFormat="1" applyFont="1"/>
    <xf numFmtId="164" fontId="0" fillId="0" borderId="0" xfId="1" applyFont="1" applyAlignment="1">
      <alignment horizontal="center"/>
    </xf>
    <xf numFmtId="37" fontId="0" fillId="0" borderId="0" xfId="7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 applyFill="1"/>
    <xf numFmtId="166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 applyAlignment="1">
      <alignment horizontal="center"/>
    </xf>
    <xf numFmtId="164" fontId="0" fillId="0" borderId="0" xfId="1" applyFont="1" applyFill="1" applyAlignment="1">
      <alignment horizontal="right"/>
    </xf>
    <xf numFmtId="41" fontId="0" fillId="0" borderId="0" xfId="9" applyNumberFormat="1" applyFont="1" applyFill="1" applyAlignment="1"/>
    <xf numFmtId="164" fontId="0" fillId="0" borderId="0" xfId="1" applyFont="1" applyAlignment="1"/>
    <xf numFmtId="37" fontId="0" fillId="0" borderId="0" xfId="0" quotePrefix="1" applyNumberFormat="1" applyAlignment="1">
      <alignment horizontal="center"/>
    </xf>
    <xf numFmtId="38" fontId="0" fillId="0" borderId="3" xfId="0" applyNumberFormat="1" applyBorder="1"/>
    <xf numFmtId="37" fontId="0" fillId="0" borderId="1" xfId="0" applyNumberFormat="1" applyBorder="1"/>
    <xf numFmtId="166" fontId="0" fillId="0" borderId="1" xfId="1" applyNumberFormat="1" applyFont="1" applyBorder="1" applyAlignment="1">
      <alignment horizontal="center"/>
    </xf>
    <xf numFmtId="38" fontId="0" fillId="0" borderId="1" xfId="0" applyNumberFormat="1" applyBorder="1"/>
    <xf numFmtId="0" fontId="4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0" fillId="0" borderId="0" xfId="0" applyFont="1" applyAlignment="1"/>
    <xf numFmtId="0" fontId="8" fillId="0" borderId="0" xfId="0" applyFont="1" applyAlignment="1"/>
    <xf numFmtId="166" fontId="5" fillId="0" borderId="0" xfId="1" applyNumberFormat="1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6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41" fontId="5" fillId="0" borderId="0" xfId="4" applyNumberFormat="1" applyFont="1" applyAlignment="1"/>
    <xf numFmtId="37" fontId="4" fillId="0" borderId="0" xfId="4" applyNumberFormat="1" applyFont="1" applyAlignment="1"/>
    <xf numFmtId="0" fontId="5" fillId="0" borderId="0" xfId="3" applyFont="1" applyAlignment="1"/>
    <xf numFmtId="0" fontId="7" fillId="0" borderId="0" xfId="3" applyFont="1" applyAlignment="1"/>
    <xf numFmtId="37" fontId="5" fillId="0" borderId="0" xfId="3" applyNumberFormat="1" applyFont="1" applyAlignment="1"/>
    <xf numFmtId="41" fontId="4" fillId="0" borderId="0" xfId="1" applyNumberFormat="1" applyFont="1" applyBorder="1" applyAlignment="1">
      <alignment horizontal="center" wrapText="1"/>
    </xf>
    <xf numFmtId="37" fontId="4" fillId="0" borderId="0" xfId="3" applyNumberFormat="1" applyFont="1" applyAlignment="1">
      <alignment horizontal="right"/>
    </xf>
    <xf numFmtId="37" fontId="7" fillId="0" borderId="0" xfId="0" applyNumberFormat="1" applyFont="1" applyAlignment="1"/>
    <xf numFmtId="41" fontId="5" fillId="0" borderId="0" xfId="1" applyNumberFormat="1" applyFont="1" applyFill="1" applyAlignment="1">
      <alignment horizontal="left" wrapText="1"/>
    </xf>
    <xf numFmtId="0" fontId="4" fillId="0" borderId="0" xfId="3" applyFont="1" applyAlignment="1"/>
    <xf numFmtId="165" fontId="4" fillId="0" borderId="0" xfId="3" applyNumberFormat="1" applyFont="1" applyAlignment="1"/>
    <xf numFmtId="168" fontId="5" fillId="0" borderId="0" xfId="3" applyNumberFormat="1" applyFont="1" applyAlignment="1">
      <alignment horizontal="right"/>
    </xf>
    <xf numFmtId="166" fontId="5" fillId="0" borderId="0" xfId="1" applyNumberFormat="1" applyFont="1" applyAlignment="1">
      <alignment horizontal="left" wrapText="1"/>
    </xf>
    <xf numFmtId="166" fontId="5" fillId="0" borderId="0" xfId="3" applyNumberFormat="1" applyFont="1" applyAlignment="1">
      <alignment horizontal="right"/>
    </xf>
    <xf numFmtId="41" fontId="5" fillId="0" borderId="0" xfId="3" applyNumberFormat="1" applyFont="1" applyAlignment="1">
      <alignment horizontal="center"/>
    </xf>
    <xf numFmtId="37" fontId="5" fillId="0" borderId="1" xfId="3" applyNumberFormat="1" applyFont="1" applyBorder="1" applyAlignment="1">
      <alignment horizontal="right"/>
    </xf>
    <xf numFmtId="166" fontId="4" fillId="0" borderId="2" xfId="1" applyNumberFormat="1" applyFont="1" applyBorder="1" applyAlignment="1">
      <alignment horizontal="right"/>
    </xf>
    <xf numFmtId="165" fontId="0" fillId="0" borderId="0" xfId="3" quotePrefix="1" applyNumberFormat="1" applyFont="1" applyAlignment="1">
      <alignment horizontal="right"/>
    </xf>
    <xf numFmtId="0" fontId="20" fillId="0" borderId="0" xfId="0" applyFont="1" applyAlignment="1"/>
    <xf numFmtId="37" fontId="0" fillId="0" borderId="0" xfId="7" applyNumberFormat="1" applyFont="1" applyFill="1"/>
    <xf numFmtId="0" fontId="4" fillId="0" borderId="0" xfId="0" applyFont="1" applyAlignment="1">
      <alignment horizontal="center"/>
    </xf>
    <xf numFmtId="0" fontId="7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0" applyFont="1" applyAlignment="1">
      <alignment horizontal="center"/>
    </xf>
    <xf numFmtId="43" fontId="0" fillId="0" borderId="0" xfId="1" applyNumberFormat="1" applyFont="1" applyFill="1" applyAlignment="1"/>
    <xf numFmtId="43" fontId="0" fillId="0" borderId="0" xfId="1" applyNumberFormat="1" applyFont="1"/>
    <xf numFmtId="43" fontId="0" fillId="0" borderId="0" xfId="1" applyNumberFormat="1" applyFont="1" applyAlignment="1"/>
    <xf numFmtId="43" fontId="4" fillId="0" borderId="0" xfId="0" applyNumberFormat="1" applyFont="1"/>
    <xf numFmtId="43" fontId="0" fillId="0" borderId="1" xfId="1" applyNumberFormat="1" applyFont="1" applyBorder="1" applyAlignment="1">
      <alignment horizontal="center"/>
    </xf>
    <xf numFmtId="43" fontId="0" fillId="0" borderId="0" xfId="0" applyNumberFormat="1"/>
    <xf numFmtId="43" fontId="0" fillId="0" borderId="0" xfId="1" applyNumberFormat="1" applyFont="1" applyBorder="1" applyAlignment="1">
      <alignment horizontal="center"/>
    </xf>
    <xf numFmtId="43" fontId="4" fillId="0" borderId="0" xfId="0" applyNumberFormat="1" applyFont="1" applyBorder="1" applyAlignment="1">
      <alignment horizontal="right"/>
    </xf>
    <xf numFmtId="43" fontId="5" fillId="0" borderId="0" xfId="1" applyNumberFormat="1" applyFont="1" applyBorder="1" applyAlignment="1">
      <alignment horizontal="left" wrapText="1"/>
    </xf>
    <xf numFmtId="43" fontId="5" fillId="0" borderId="0" xfId="3" applyNumberFormat="1" applyFont="1" applyAlignment="1">
      <alignment horizontal="left"/>
    </xf>
    <xf numFmtId="43" fontId="5" fillId="0" borderId="0" xfId="1" applyNumberFormat="1" applyFont="1" applyBorder="1" applyAlignment="1"/>
    <xf numFmtId="43" fontId="5" fillId="0" borderId="0" xfId="1" applyNumberFormat="1" applyFont="1" applyBorder="1" applyAlignment="1">
      <alignment horizontal="left"/>
    </xf>
    <xf numFmtId="43" fontId="5" fillId="0" borderId="0" xfId="1" applyNumberFormat="1" applyFont="1" applyAlignment="1">
      <alignment horizontal="left"/>
    </xf>
    <xf numFmtId="43" fontId="4" fillId="0" borderId="1" xfId="1" applyNumberFormat="1" applyFont="1" applyBorder="1" applyAlignment="1"/>
    <xf numFmtId="43" fontId="4" fillId="0" borderId="0" xfId="1" applyNumberFormat="1" applyFont="1" applyAlignment="1"/>
    <xf numFmtId="43" fontId="4" fillId="0" borderId="0" xfId="1" applyNumberFormat="1" applyFont="1" applyBorder="1" applyAlignment="1"/>
    <xf numFmtId="43" fontId="4" fillId="0" borderId="0" xfId="1" applyNumberFormat="1" applyFont="1" applyAlignment="1">
      <alignment horizontal="left"/>
    </xf>
    <xf numFmtId="43" fontId="4" fillId="0" borderId="0" xfId="3" applyNumberFormat="1" applyFont="1" applyAlignment="1"/>
    <xf numFmtId="43" fontId="4" fillId="0" borderId="0" xfId="3" applyNumberFormat="1" applyFont="1" applyAlignment="1">
      <alignment horizontal="left"/>
    </xf>
    <xf numFmtId="43" fontId="5" fillId="0" borderId="0" xfId="3" applyNumberFormat="1" applyFont="1" applyAlignment="1">
      <alignment horizontal="right"/>
    </xf>
    <xf numFmtId="43" fontId="5" fillId="0" borderId="0" xfId="3" applyNumberFormat="1" applyFont="1" applyAlignment="1">
      <alignment horizontal="center"/>
    </xf>
    <xf numFmtId="43" fontId="5" fillId="0" borderId="0" xfId="1" applyNumberFormat="1" applyFont="1" applyAlignment="1">
      <alignment horizontal="left" wrapText="1"/>
    </xf>
    <xf numFmtId="43" fontId="5" fillId="0" borderId="0" xfId="1" applyNumberFormat="1" applyFont="1" applyBorder="1" applyAlignment="1">
      <alignment horizontal="center"/>
    </xf>
    <xf numFmtId="43" fontId="4" fillId="0" borderId="0" xfId="1" applyNumberFormat="1" applyFont="1" applyBorder="1" applyAlignment="1">
      <alignment horizontal="center"/>
    </xf>
    <xf numFmtId="43" fontId="5" fillId="0" borderId="1" xfId="1" applyNumberFormat="1" applyFont="1" applyBorder="1" applyAlignment="1">
      <alignment horizontal="center"/>
    </xf>
    <xf numFmtId="43" fontId="4" fillId="0" borderId="2" xfId="1" applyNumberFormat="1" applyFont="1" applyBorder="1" applyAlignment="1">
      <alignment horizontal="center"/>
    </xf>
    <xf numFmtId="43" fontId="4" fillId="0" borderId="0" xfId="1" applyNumberFormat="1" applyFont="1" applyBorder="1" applyAlignment="1">
      <alignment horizontal="left" wrapText="1"/>
    </xf>
    <xf numFmtId="43" fontId="4" fillId="0" borderId="1" xfId="1" applyNumberFormat="1" applyFont="1" applyBorder="1" applyAlignment="1">
      <alignment horizontal="center"/>
    </xf>
    <xf numFmtId="43" fontId="5" fillId="0" borderId="0" xfId="4" applyNumberFormat="1" applyFont="1" applyAlignment="1">
      <alignment horizontal="center"/>
    </xf>
    <xf numFmtId="43" fontId="4" fillId="0" borderId="0" xfId="4" applyNumberFormat="1" applyFont="1" applyAlignment="1">
      <alignment horizontal="center"/>
    </xf>
    <xf numFmtId="166" fontId="0" fillId="0" borderId="0" xfId="1" applyNumberFormat="1" applyFont="1" applyFill="1" applyBorder="1" applyAlignment="1"/>
    <xf numFmtId="41" fontId="0" fillId="0" borderId="0" xfId="1" applyNumberFormat="1" applyFont="1" applyFill="1" applyAlignment="1">
      <alignment horizontal="center"/>
    </xf>
    <xf numFmtId="43" fontId="0" fillId="0" borderId="0" xfId="0" applyNumberFormat="1" applyFont="1" applyFill="1" applyBorder="1" applyAlignment="1"/>
    <xf numFmtId="43" fontId="5" fillId="0" borderId="0" xfId="1" applyNumberFormat="1" applyFont="1" applyFill="1" applyBorder="1" applyAlignment="1"/>
    <xf numFmtId="43" fontId="0" fillId="0" borderId="0" xfId="1" applyNumberFormat="1" applyFont="1" applyFill="1" applyBorder="1" applyAlignment="1"/>
    <xf numFmtId="166" fontId="0" fillId="0" borderId="0" xfId="1" applyNumberFormat="1" applyFont="1"/>
    <xf numFmtId="166" fontId="0" fillId="0" borderId="0" xfId="1" applyNumberFormat="1" applyFont="1" applyFill="1" applyAlignment="1"/>
    <xf numFmtId="43" fontId="4" fillId="0" borderId="3" xfId="3" applyNumberFormat="1" applyFont="1" applyBorder="1" applyAlignment="1"/>
    <xf numFmtId="165" fontId="5" fillId="0" borderId="0" xfId="1" applyNumberFormat="1" applyFont="1" applyBorder="1" applyAlignment="1">
      <alignment horizontal="right"/>
    </xf>
    <xf numFmtId="165" fontId="5" fillId="0" borderId="1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left"/>
    </xf>
    <xf numFmtId="165" fontId="4" fillId="0" borderId="3" xfId="3" applyNumberFormat="1" applyFont="1" applyBorder="1" applyAlignment="1"/>
    <xf numFmtId="165" fontId="5" fillId="0" borderId="0" xfId="1" applyNumberFormat="1" applyFont="1" applyBorder="1" applyAlignment="1"/>
    <xf numFmtId="165" fontId="5" fillId="0" borderId="0" xfId="1" applyNumberFormat="1" applyFont="1" applyBorder="1" applyAlignment="1">
      <alignment horizontal="left" wrapText="1"/>
    </xf>
    <xf numFmtId="165" fontId="5" fillId="0" borderId="0" xfId="1" applyNumberFormat="1" applyFont="1" applyAlignment="1"/>
    <xf numFmtId="165" fontId="4" fillId="0" borderId="0" xfId="1" applyNumberFormat="1" applyFont="1" applyAlignment="1"/>
    <xf numFmtId="165" fontId="4" fillId="0" borderId="0" xfId="1" applyNumberFormat="1" applyFont="1" applyAlignment="1">
      <alignment horizontal="left"/>
    </xf>
    <xf numFmtId="165" fontId="4" fillId="0" borderId="0" xfId="3" applyNumberFormat="1" applyFont="1" applyAlignment="1">
      <alignment horizontal="left"/>
    </xf>
    <xf numFmtId="165" fontId="4" fillId="0" borderId="2" xfId="7" applyNumberFormat="1" applyFont="1" applyBorder="1"/>
    <xf numFmtId="165" fontId="4" fillId="0" borderId="3" xfId="7" applyNumberFormat="1" applyFont="1" applyBorder="1"/>
    <xf numFmtId="165" fontId="4" fillId="0" borderId="2" xfId="0" applyNumberFormat="1" applyFont="1" applyBorder="1"/>
    <xf numFmtId="165" fontId="4" fillId="0" borderId="1" xfId="0" applyNumberFormat="1" applyFont="1" applyBorder="1"/>
    <xf numFmtId="165" fontId="4" fillId="0" borderId="0" xfId="0" applyNumberFormat="1" applyFont="1"/>
    <xf numFmtId="165" fontId="4" fillId="0" borderId="3" xfId="0" applyNumberFormat="1" applyFont="1" applyBorder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5" fontId="4" fillId="0" borderId="0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4" fillId="0" borderId="5" xfId="0" applyNumberFormat="1" applyFont="1" applyBorder="1" applyAlignment="1"/>
    <xf numFmtId="165" fontId="5" fillId="0" borderId="0" xfId="3" applyNumberFormat="1" applyFont="1" applyAlignment="1">
      <alignment horizontal="right"/>
    </xf>
    <xf numFmtId="165" fontId="5" fillId="0" borderId="0" xfId="3" applyNumberFormat="1" applyFont="1" applyAlignment="1">
      <alignment horizontal="center"/>
    </xf>
    <xf numFmtId="165" fontId="5" fillId="0" borderId="1" xfId="3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5" fillId="0" borderId="0" xfId="4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165" fontId="5" fillId="0" borderId="0" xfId="4" applyNumberFormat="1" applyFont="1" applyAlignment="1"/>
    <xf numFmtId="165" fontId="4" fillId="0" borderId="0" xfId="4" applyNumberFormat="1" applyFont="1" applyAlignment="1">
      <alignment horizontal="center"/>
    </xf>
    <xf numFmtId="165" fontId="4" fillId="0" borderId="0" xfId="4" applyNumberFormat="1" applyFont="1" applyAlignment="1"/>
    <xf numFmtId="166" fontId="5" fillId="0" borderId="0" xfId="1" applyNumberFormat="1" applyFont="1" applyFill="1" applyBorder="1" applyAlignment="1"/>
    <xf numFmtId="165" fontId="0" fillId="0" borderId="0" xfId="0" applyNumberFormat="1" applyFont="1" applyFill="1" applyBorder="1" applyAlignment="1"/>
    <xf numFmtId="165" fontId="5" fillId="0" borderId="1" xfId="1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165" fontId="0" fillId="0" borderId="1" xfId="0" applyNumberFormat="1" applyFont="1" applyFill="1" applyBorder="1" applyAlignment="1"/>
    <xf numFmtId="166" fontId="5" fillId="0" borderId="0" xfId="1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" fontId="0" fillId="0" borderId="0" xfId="0" quotePrefix="1" applyNumberFormat="1" applyAlignment="1">
      <alignment horizontal="center"/>
    </xf>
    <xf numFmtId="164" fontId="21" fillId="0" borderId="0" xfId="1" applyFont="1" applyFill="1" applyBorder="1" applyAlignment="1">
      <alignment horizontal="center"/>
    </xf>
    <xf numFmtId="39" fontId="21" fillId="0" borderId="3" xfId="1" applyNumberFormat="1" applyFont="1" applyFill="1" applyBorder="1" applyAlignment="1">
      <alignment vertical="center"/>
    </xf>
    <xf numFmtId="41" fontId="5" fillId="0" borderId="0" xfId="3" applyNumberFormat="1" applyFont="1" applyBorder="1" applyAlignment="1">
      <alignment horizontal="left"/>
    </xf>
    <xf numFmtId="165" fontId="5" fillId="0" borderId="0" xfId="3" applyNumberFormat="1" applyFont="1" applyBorder="1" applyAlignment="1">
      <alignment horizontal="left"/>
    </xf>
    <xf numFmtId="165" fontId="5" fillId="0" borderId="0" xfId="1" applyNumberFormat="1" applyFont="1" applyBorder="1" applyAlignment="1">
      <alignment horizontal="left"/>
    </xf>
    <xf numFmtId="41" fontId="5" fillId="0" borderId="0" xfId="3" applyNumberFormat="1" applyFont="1" applyBorder="1" applyAlignment="1"/>
    <xf numFmtId="166" fontId="4" fillId="0" borderId="2" xfId="1" applyNumberFormat="1" applyFont="1" applyBorder="1" applyAlignment="1"/>
    <xf numFmtId="165" fontId="4" fillId="0" borderId="2" xfId="1" applyNumberFormat="1" applyFont="1" applyBorder="1" applyAlignment="1"/>
    <xf numFmtId="43" fontId="22" fillId="0" borderId="0" xfId="1" applyNumberFormat="1" applyFont="1" applyFill="1" applyBorder="1" applyAlignment="1">
      <alignment vertical="center"/>
    </xf>
    <xf numFmtId="37" fontId="0" fillId="0" borderId="0" xfId="0" applyNumberFormat="1" applyFont="1" applyAlignment="1">
      <alignment horizontal="right"/>
    </xf>
    <xf numFmtId="37" fontId="0" fillId="0" borderId="0" xfId="0" applyNumberFormat="1" applyFont="1" applyAlignment="1">
      <alignment horizontal="center"/>
    </xf>
    <xf numFmtId="37" fontId="0" fillId="0" borderId="0" xfId="0" applyNumberFormat="1" applyFont="1" applyAlignment="1">
      <alignment horizontal="centerContinuous"/>
    </xf>
    <xf numFmtId="0" fontId="0" fillId="0" borderId="0" xfId="0" applyNumberFormat="1" applyFont="1" applyAlignment="1"/>
    <xf numFmtId="38" fontId="0" fillId="0" borderId="0" xfId="0" applyNumberFormat="1" applyFont="1" applyFill="1"/>
    <xf numFmtId="0" fontId="0" fillId="0" borderId="0" xfId="0" applyFont="1" applyFill="1" applyAlignment="1">
      <alignment horizontal="left"/>
    </xf>
    <xf numFmtId="165" fontId="0" fillId="0" borderId="0" xfId="2" applyNumberFormat="1" applyFont="1" applyFill="1" applyBorder="1" applyAlignment="1"/>
    <xf numFmtId="43" fontId="0" fillId="0" borderId="0" xfId="1" applyNumberFormat="1" applyFont="1" applyFill="1" applyBorder="1" applyAlignment="1">
      <alignment horizontal="center"/>
    </xf>
    <xf numFmtId="0" fontId="0" fillId="0" borderId="0" xfId="4" applyFont="1" applyFill="1" applyAlignment="1">
      <alignment wrapText="1"/>
    </xf>
    <xf numFmtId="37" fontId="7" fillId="0" borderId="0" xfId="0" applyNumberFormat="1" applyFont="1" applyFill="1" applyAlignment="1">
      <alignment horizontal="center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right"/>
    </xf>
    <xf numFmtId="38" fontId="0" fillId="0" borderId="0" xfId="0" applyNumberFormat="1" applyFont="1" applyFill="1" applyAlignment="1"/>
    <xf numFmtId="0" fontId="11" fillId="0" borderId="0" xfId="0" applyNumberFormat="1" applyFont="1" applyFill="1" applyAlignment="1"/>
    <xf numFmtId="37" fontId="0" fillId="0" borderId="0" xfId="0" applyNumberFormat="1" applyFont="1" applyFill="1" applyAlignment="1"/>
    <xf numFmtId="0" fontId="7" fillId="0" borderId="0" xfId="0" applyNumberFormat="1" applyFont="1" applyFill="1" applyAlignment="1"/>
    <xf numFmtId="0" fontId="0" fillId="0" borderId="0" xfId="0" applyNumberFormat="1" applyFont="1" applyFill="1" applyAlignment="1">
      <alignment horizontal="left" wrapText="1"/>
    </xf>
    <xf numFmtId="38" fontId="0" fillId="0" borderId="0" xfId="0" applyNumberFormat="1" applyFont="1" applyFill="1" applyBorder="1" applyAlignment="1"/>
    <xf numFmtId="41" fontId="0" fillId="0" borderId="0" xfId="0" applyNumberFormat="1" applyFont="1" applyFill="1"/>
    <xf numFmtId="43" fontId="0" fillId="0" borderId="0" xfId="4" applyNumberFormat="1" applyFont="1" applyFill="1"/>
    <xf numFmtId="41" fontId="0" fillId="0" borderId="0" xfId="4" applyNumberFormat="1" applyFont="1" applyFill="1"/>
    <xf numFmtId="166" fontId="0" fillId="0" borderId="0" xfId="1" applyNumberFormat="1" applyFont="1" applyFill="1" applyBorder="1" applyAlignment="1">
      <alignment horizontal="center"/>
    </xf>
    <xf numFmtId="41" fontId="0" fillId="0" borderId="1" xfId="4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left"/>
    </xf>
    <xf numFmtId="166" fontId="0" fillId="0" borderId="0" xfId="1" applyNumberFormat="1" applyFont="1" applyFill="1" applyAlignment="1">
      <alignment horizontal="left"/>
    </xf>
    <xf numFmtId="165" fontId="0" fillId="0" borderId="0" xfId="4" applyNumberFormat="1" applyFont="1" applyFill="1"/>
    <xf numFmtId="0" fontId="7" fillId="0" borderId="0" xfId="0" applyNumberFormat="1" applyFont="1" applyFill="1" applyAlignment="1">
      <alignment horizontal="left"/>
    </xf>
    <xf numFmtId="0" fontId="0" fillId="0" borderId="0" xfId="0" applyNumberFormat="1" applyFont="1" applyFill="1" applyAlignment="1">
      <alignment horizontal="justify"/>
    </xf>
    <xf numFmtId="0" fontId="5" fillId="0" borderId="0" xfId="0" applyNumberFormat="1" applyFont="1" applyFill="1" applyAlignment="1">
      <alignment horizontal="justify"/>
    </xf>
    <xf numFmtId="0" fontId="4" fillId="0" borderId="0" xfId="0" applyNumberFormat="1" applyFont="1" applyFill="1" applyAlignment="1">
      <alignment horizontal="justify"/>
    </xf>
    <xf numFmtId="165" fontId="0" fillId="0" borderId="1" xfId="1" applyNumberFormat="1" applyFont="1" applyFill="1" applyBorder="1" applyAlignment="1"/>
    <xf numFmtId="165" fontId="0" fillId="0" borderId="0" xfId="0" applyNumberFormat="1" applyFont="1" applyFill="1" applyAlignment="1"/>
    <xf numFmtId="165" fontId="0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wrapText="1"/>
    </xf>
    <xf numFmtId="165" fontId="0" fillId="0" borderId="0" xfId="1" applyNumberFormat="1" applyFont="1" applyFill="1" applyBorder="1" applyAlignment="1"/>
    <xf numFmtId="37" fontId="5" fillId="0" borderId="0" xfId="0" applyNumberFormat="1" applyFont="1" applyFill="1" applyAlignment="1">
      <alignment horizontal="centerContinuous"/>
    </xf>
    <xf numFmtId="37" fontId="5" fillId="0" borderId="0" xfId="0" quotePrefix="1" applyNumberFormat="1" applyFont="1" applyFill="1" applyAlignment="1">
      <alignment horizontal="centerContinuous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right"/>
    </xf>
    <xf numFmtId="165" fontId="7" fillId="0" borderId="0" xfId="0" applyNumberFormat="1" applyFont="1" applyFill="1" applyAlignment="1">
      <alignment wrapText="1"/>
    </xf>
    <xf numFmtId="0" fontId="9" fillId="0" borderId="0" xfId="0" applyNumberFormat="1" applyFont="1" applyFill="1" applyAlignment="1">
      <alignment horizontal="center"/>
    </xf>
    <xf numFmtId="165" fontId="0" fillId="0" borderId="0" xfId="1" applyNumberFormat="1" applyFont="1" applyFill="1" applyAlignment="1"/>
    <xf numFmtId="165" fontId="4" fillId="0" borderId="5" xfId="0" applyNumberFormat="1" applyFont="1" applyFill="1" applyBorder="1" applyAlignment="1"/>
    <xf numFmtId="0" fontId="0" fillId="0" borderId="0" xfId="0" applyFill="1"/>
    <xf numFmtId="41" fontId="5" fillId="0" borderId="0" xfId="0" applyNumberFormat="1" applyFont="1" applyFill="1" applyAlignment="1"/>
    <xf numFmtId="164" fontId="0" fillId="0" borderId="0" xfId="1" applyFont="1" applyFill="1"/>
    <xf numFmtId="37" fontId="0" fillId="0" borderId="0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3" fontId="5" fillId="0" borderId="0" xfId="3" applyNumberFormat="1" applyFont="1" applyBorder="1" applyAlignment="1"/>
    <xf numFmtId="0" fontId="0" fillId="0" borderId="0" xfId="0" applyAlignment="1">
      <alignment horizontal="left"/>
    </xf>
    <xf numFmtId="166" fontId="0" fillId="0" borderId="1" xfId="1" applyNumberFormat="1" applyFont="1" applyFill="1" applyBorder="1" applyAlignment="1">
      <alignment horizontal="center"/>
    </xf>
    <xf numFmtId="165" fontId="5" fillId="0" borderId="0" xfId="1" applyNumberFormat="1" applyFont="1" applyAlignment="1">
      <alignment horizontal="left" wrapText="1"/>
    </xf>
    <xf numFmtId="0" fontId="4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37" fontId="0" fillId="0" borderId="0" xfId="0" quotePrefix="1" applyNumberFormat="1" applyAlignment="1">
      <alignment horizontal="center" wrapText="1"/>
    </xf>
    <xf numFmtId="37" fontId="5" fillId="0" borderId="0" xfId="0" quotePrefix="1" applyNumberFormat="1" applyFont="1" applyAlignment="1">
      <alignment horizontal="center" wrapText="1"/>
    </xf>
    <xf numFmtId="49" fontId="7" fillId="0" borderId="0" xfId="0" applyNumberFormat="1" applyFont="1" applyBorder="1" applyAlignment="1">
      <alignment horizontal="center"/>
    </xf>
    <xf numFmtId="0" fontId="7" fillId="0" borderId="0" xfId="6" applyFont="1" applyAlignment="1">
      <alignment horizontal="center"/>
    </xf>
    <xf numFmtId="0" fontId="4" fillId="0" borderId="0" xfId="3" applyFont="1" applyAlignment="1">
      <alignment horizontal="center"/>
    </xf>
    <xf numFmtId="0" fontId="0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6" applyFont="1" applyFill="1" applyBorder="1" applyAlignment="1">
      <alignment horizontal="center"/>
    </xf>
    <xf numFmtId="0" fontId="7" fillId="0" borderId="0" xfId="6" applyFont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/>
    </xf>
    <xf numFmtId="16" fontId="0" fillId="2" borderId="0" xfId="0" applyNumberFormat="1" applyFill="1" applyAlignment="1">
      <alignment horizontal="center" wrapText="1"/>
    </xf>
    <xf numFmtId="49" fontId="5" fillId="2" borderId="0" xfId="0" quotePrefix="1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37" fontId="0" fillId="2" borderId="0" xfId="0" applyNumberFormat="1" applyFill="1" applyAlignment="1">
      <alignment horizontal="center" wrapText="1"/>
    </xf>
    <xf numFmtId="37" fontId="5" fillId="2" borderId="0" xfId="0" quotePrefix="1" applyNumberFormat="1" applyFont="1" applyFill="1" applyAlignment="1">
      <alignment horizontal="center" wrapText="1"/>
    </xf>
    <xf numFmtId="37" fontId="0" fillId="0" borderId="0" xfId="0" quotePrefix="1" applyNumberFormat="1" applyFont="1" applyFill="1" applyAlignment="1">
      <alignment horizontal="center" wrapText="1"/>
    </xf>
    <xf numFmtId="0" fontId="0" fillId="0" borderId="4" xfId="6" applyFont="1" applyFill="1" applyBorder="1" applyAlignment="1">
      <alignment horizontal="center"/>
    </xf>
    <xf numFmtId="0" fontId="0" fillId="0" borderId="1" xfId="6" applyFont="1" applyFill="1" applyBorder="1" applyAlignment="1">
      <alignment horizontal="center"/>
    </xf>
  </cellXfs>
  <cellStyles count="10">
    <cellStyle name="Comma" xfId="1" builtinId="3"/>
    <cellStyle name="Comma_Lia" xfId="9"/>
    <cellStyle name="Currency" xfId="2" builtinId="4"/>
    <cellStyle name="Normal" xfId="0" builtinId="0"/>
    <cellStyle name="Normal 2" xfId="3"/>
    <cellStyle name="Normal 3" xfId="4"/>
    <cellStyle name="Normal 4" xfId="5"/>
    <cellStyle name="Normal_CE-Thai" xfId="6"/>
    <cellStyle name="Normal_KCE01Y" xfId="7"/>
    <cellStyle name="Normal_KCE44Y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xmlns="" id="{00000000-0008-0000-0800-000001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6211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xmlns="" id="{00000000-0008-0000-0800-000002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xmlns="" id="{00000000-0008-0000-0800-000003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68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xmlns="" id="{00000000-0008-0000-0800-000004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kunjittianurak.TH\Desktop\2019\FS\FS%20-%20KCE%20-%20Thai%20-%20Q1%20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plt"/>
      <sheetName val="PL"/>
      <sheetName val="cet-Conso "/>
      <sheetName val="cet-company"/>
      <sheetName val="CF"/>
    </sheetNames>
    <sheetDataSet>
      <sheetData sheetId="0"/>
      <sheetData sheetId="1"/>
      <sheetData sheetId="2"/>
      <sheetData sheetId="3">
        <row r="39">
          <cell r="K39">
            <v>6095195</v>
          </cell>
        </row>
      </sheetData>
      <sheetData sheetId="4">
        <row r="41">
          <cell r="F41">
            <v>-1772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"/>
  <sheetViews>
    <sheetView showGridLines="0" view="pageBreakPreview" topLeftCell="A79" zoomScale="80" zoomScaleSheetLayoutView="80" workbookViewId="0">
      <selection activeCell="H48" sqref="H48"/>
    </sheetView>
  </sheetViews>
  <sheetFormatPr defaultColWidth="10.5703125" defaultRowHeight="15"/>
  <cols>
    <col min="1" max="1" width="36.42578125" style="336" customWidth="1"/>
    <col min="2" max="2" width="7.42578125" style="11" bestFit="1" customWidth="1"/>
    <col min="3" max="3" width="1.140625" style="260" customWidth="1"/>
    <col min="4" max="4" width="12.42578125" style="331" customWidth="1"/>
    <col min="5" max="5" width="1.140625" style="260" customWidth="1"/>
    <col min="6" max="6" width="12.42578125" style="331" customWidth="1"/>
    <col min="7" max="7" width="1.140625" style="331" customWidth="1"/>
    <col min="8" max="8" width="12.42578125" style="331" customWidth="1"/>
    <col min="9" max="9" width="1.140625" style="331" customWidth="1"/>
    <col min="10" max="10" width="12.42578125" style="331" customWidth="1"/>
    <col min="11" max="16384" width="10.5703125" style="260"/>
  </cols>
  <sheetData>
    <row r="1" spans="1:10" s="152" customFormat="1" ht="20.25" customHeight="1">
      <c r="A1" s="248" t="s">
        <v>11</v>
      </c>
      <c r="B1" s="24"/>
      <c r="C1" s="328"/>
      <c r="D1" s="328"/>
      <c r="E1" s="328"/>
      <c r="F1" s="328"/>
      <c r="G1" s="328"/>
      <c r="H1" s="328"/>
      <c r="I1" s="328"/>
      <c r="J1" s="328"/>
    </row>
    <row r="2" spans="1:10" s="152" customFormat="1" ht="20.25" customHeight="1">
      <c r="A2" s="249" t="s">
        <v>151</v>
      </c>
      <c r="B2" s="24"/>
      <c r="C2" s="328"/>
      <c r="D2" s="329"/>
      <c r="E2" s="328"/>
      <c r="F2" s="329"/>
      <c r="G2" s="329"/>
      <c r="H2" s="329"/>
      <c r="I2" s="329"/>
      <c r="J2" s="329"/>
    </row>
    <row r="3" spans="1:10" s="152" customFormat="1" ht="20.25" customHeight="1">
      <c r="A3" s="250"/>
      <c r="B3" s="24"/>
      <c r="C3" s="328"/>
      <c r="D3" s="329"/>
      <c r="E3" s="328"/>
      <c r="F3" s="329"/>
      <c r="G3" s="329"/>
      <c r="H3" s="329"/>
      <c r="I3" s="329"/>
      <c r="J3" s="329"/>
    </row>
    <row r="4" spans="1:10" s="152" customFormat="1" ht="20.25" customHeight="1">
      <c r="A4" s="250"/>
      <c r="B4" s="24"/>
      <c r="C4" s="328"/>
      <c r="D4" s="535" t="s">
        <v>51</v>
      </c>
      <c r="E4" s="535"/>
      <c r="F4" s="535"/>
      <c r="G4" s="535"/>
      <c r="H4" s="535" t="s">
        <v>163</v>
      </c>
      <c r="I4" s="535"/>
      <c r="J4" s="535"/>
    </row>
    <row r="5" spans="1:10" s="152" customFormat="1" ht="20.25" customHeight="1">
      <c r="A5" s="250"/>
      <c r="B5" s="24"/>
      <c r="C5" s="328"/>
      <c r="D5" s="535" t="s">
        <v>54</v>
      </c>
      <c r="E5" s="535"/>
      <c r="F5" s="535"/>
      <c r="G5" s="535"/>
      <c r="H5" s="535" t="s">
        <v>54</v>
      </c>
      <c r="I5" s="535"/>
      <c r="J5" s="535"/>
    </row>
    <row r="6" spans="1:10" ht="20.25" customHeight="1">
      <c r="A6"/>
      <c r="B6" s="24"/>
      <c r="C6" s="328"/>
      <c r="D6" s="238" t="s">
        <v>275</v>
      </c>
      <c r="E6" s="238"/>
      <c r="F6" s="471" t="s">
        <v>268</v>
      </c>
      <c r="G6" s="238"/>
      <c r="H6" s="238" t="s">
        <v>275</v>
      </c>
      <c r="I6" s="238"/>
      <c r="J6" s="471" t="s">
        <v>268</v>
      </c>
    </row>
    <row r="7" spans="1:10" ht="20.25" customHeight="1">
      <c r="A7" s="249" t="s">
        <v>13</v>
      </c>
      <c r="B7" s="18" t="s">
        <v>0</v>
      </c>
      <c r="C7" s="9"/>
      <c r="D7" s="238" t="s">
        <v>243</v>
      </c>
      <c r="E7" s="330"/>
      <c r="F7" s="238" t="s">
        <v>235</v>
      </c>
      <c r="G7" s="330"/>
      <c r="H7" s="238" t="s">
        <v>243</v>
      </c>
      <c r="I7" s="330"/>
      <c r="J7" s="238" t="s">
        <v>235</v>
      </c>
    </row>
    <row r="8" spans="1:10" ht="20.25" customHeight="1">
      <c r="A8" s="249"/>
      <c r="B8" s="18"/>
      <c r="C8" s="9"/>
      <c r="D8" s="238" t="s">
        <v>134</v>
      </c>
      <c r="E8" s="330"/>
      <c r="F8" s="238"/>
      <c r="G8" s="330"/>
      <c r="H8" s="238" t="s">
        <v>134</v>
      </c>
      <c r="I8" s="330"/>
      <c r="J8" s="238"/>
    </row>
    <row r="9" spans="1:10" ht="20.25" customHeight="1">
      <c r="A9"/>
      <c r="B9" s="18"/>
      <c r="C9" s="9"/>
      <c r="D9" s="536" t="s">
        <v>123</v>
      </c>
      <c r="E9" s="536"/>
      <c r="F9" s="536"/>
      <c r="G9" s="536"/>
      <c r="H9" s="536"/>
      <c r="I9" s="536"/>
      <c r="J9" s="536"/>
    </row>
    <row r="10" spans="1:10" ht="20.25" customHeight="1">
      <c r="A10" s="251" t="s">
        <v>14</v>
      </c>
      <c r="C10" s="11"/>
    </row>
    <row r="11" spans="1:10" ht="19.7" customHeight="1">
      <c r="A11" s="253" t="s">
        <v>1</v>
      </c>
      <c r="B11" s="25"/>
      <c r="D11" s="332">
        <v>1464292</v>
      </c>
      <c r="E11" s="333"/>
      <c r="F11" s="333">
        <v>1766784</v>
      </c>
      <c r="G11" s="333"/>
      <c r="H11" s="333">
        <v>542145</v>
      </c>
      <c r="I11" s="333"/>
      <c r="J11" s="333">
        <v>479388</v>
      </c>
    </row>
    <row r="12" spans="1:10" ht="20.25" customHeight="1">
      <c r="A12" s="253" t="s">
        <v>133</v>
      </c>
      <c r="B12" s="25">
        <v>4</v>
      </c>
      <c r="D12" s="332">
        <v>3991322</v>
      </c>
      <c r="E12" s="332"/>
      <c r="F12" s="332">
        <v>4378648</v>
      </c>
      <c r="G12" s="332"/>
      <c r="H12" s="332">
        <v>2815121</v>
      </c>
      <c r="I12" s="332"/>
      <c r="J12" s="332">
        <v>3233994</v>
      </c>
    </row>
    <row r="13" spans="1:10" ht="20.25" customHeight="1">
      <c r="A13" s="253" t="s">
        <v>236</v>
      </c>
      <c r="B13" s="25">
        <v>5</v>
      </c>
      <c r="D13" s="333">
        <v>3935308</v>
      </c>
      <c r="E13" s="333"/>
      <c r="F13" s="333">
        <v>3792515</v>
      </c>
      <c r="G13" s="333"/>
      <c r="H13" s="333">
        <v>2054722</v>
      </c>
      <c r="I13" s="333"/>
      <c r="J13" s="333">
        <v>1999574</v>
      </c>
    </row>
    <row r="14" spans="1:10" ht="20.25" customHeight="1">
      <c r="A14" s="253" t="s">
        <v>198</v>
      </c>
      <c r="B14" s="25">
        <v>10</v>
      </c>
      <c r="D14" s="426">
        <v>36738</v>
      </c>
      <c r="E14" s="333"/>
      <c r="F14" s="333">
        <v>51419</v>
      </c>
      <c r="G14" s="333"/>
      <c r="H14" s="427">
        <v>31794</v>
      </c>
      <c r="I14" s="335"/>
      <c r="J14" s="427">
        <v>32396</v>
      </c>
    </row>
    <row r="15" spans="1:10" ht="20.25" customHeight="1">
      <c r="A15" s="253" t="s">
        <v>2</v>
      </c>
      <c r="B15" s="25"/>
      <c r="D15" s="333">
        <v>62325</v>
      </c>
      <c r="E15" s="333"/>
      <c r="F15" s="333">
        <v>75387</v>
      </c>
      <c r="G15" s="333"/>
      <c r="H15" s="333">
        <v>23194</v>
      </c>
      <c r="I15" s="333"/>
      <c r="J15" s="333">
        <v>31226</v>
      </c>
    </row>
    <row r="16" spans="1:10" ht="20.25" customHeight="1">
      <c r="A16" s="253" t="s">
        <v>238</v>
      </c>
      <c r="B16" s="25"/>
      <c r="D16" s="528">
        <v>0</v>
      </c>
      <c r="E16" s="333"/>
      <c r="F16" s="426">
        <v>14671</v>
      </c>
      <c r="G16" s="333"/>
      <c r="H16" s="334">
        <v>0</v>
      </c>
      <c r="I16" s="333"/>
      <c r="J16" s="392">
        <v>0</v>
      </c>
    </row>
    <row r="17" spans="1:10" ht="20.25" customHeight="1">
      <c r="A17" s="250" t="s">
        <v>15</v>
      </c>
      <c r="B17" s="25"/>
      <c r="D17" s="441">
        <f>SUM(D11:D16)</f>
        <v>9489985</v>
      </c>
      <c r="E17" s="255"/>
      <c r="F17" s="254">
        <f>SUM(F11:F16)</f>
        <v>10079424</v>
      </c>
      <c r="G17" s="256"/>
      <c r="H17" s="441">
        <f>SUM(H11:H16)</f>
        <v>5466976</v>
      </c>
      <c r="I17" s="256"/>
      <c r="J17" s="254">
        <f>SUM(J11:J16)</f>
        <v>5776578</v>
      </c>
    </row>
    <row r="18" spans="1:10" ht="20.25" customHeight="1">
      <c r="B18" s="25"/>
      <c r="D18" s="337"/>
      <c r="E18" s="331"/>
      <c r="F18" s="337"/>
      <c r="G18" s="337"/>
      <c r="H18" s="337"/>
      <c r="I18" s="337"/>
      <c r="J18" s="337"/>
    </row>
    <row r="19" spans="1:10" ht="20.25" customHeight="1">
      <c r="A19" s="251" t="s">
        <v>16</v>
      </c>
      <c r="C19" s="11"/>
      <c r="D19" s="338"/>
      <c r="E19" s="338"/>
      <c r="F19" s="338"/>
      <c r="G19" s="338"/>
      <c r="H19" s="338"/>
      <c r="I19" s="338"/>
      <c r="J19" s="338"/>
    </row>
    <row r="20" spans="1:10" ht="20.100000000000001" customHeight="1">
      <c r="A20" s="253" t="s">
        <v>202</v>
      </c>
      <c r="B20" s="11">
        <v>6</v>
      </c>
      <c r="C20" s="11"/>
      <c r="D20" s="337">
        <v>27146</v>
      </c>
      <c r="E20" s="337"/>
      <c r="F20" s="333">
        <v>31873</v>
      </c>
      <c r="G20" s="339"/>
      <c r="H20" s="331">
        <v>1642</v>
      </c>
      <c r="J20" s="337">
        <v>1642</v>
      </c>
    </row>
    <row r="21" spans="1:10" ht="20.25" customHeight="1">
      <c r="A21" s="253" t="s">
        <v>173</v>
      </c>
      <c r="B21" s="11">
        <v>6</v>
      </c>
      <c r="C21" s="11"/>
      <c r="D21" s="340">
        <v>0</v>
      </c>
      <c r="E21" s="341"/>
      <c r="F21" s="392">
        <v>0</v>
      </c>
      <c r="G21" s="339"/>
      <c r="H21" s="342">
        <v>3000418</v>
      </c>
      <c r="I21" s="337"/>
      <c r="J21" s="337">
        <v>2849476</v>
      </c>
    </row>
    <row r="22" spans="1:10" ht="20.25" customHeight="1">
      <c r="A22" s="253" t="s">
        <v>185</v>
      </c>
      <c r="B22" s="11">
        <v>8</v>
      </c>
      <c r="C22" s="11"/>
      <c r="D22" s="342">
        <v>358409</v>
      </c>
      <c r="E22" s="341"/>
      <c r="F22" s="333">
        <v>368735</v>
      </c>
      <c r="G22" s="339"/>
      <c r="H22" s="342">
        <v>342980</v>
      </c>
      <c r="I22" s="337"/>
      <c r="J22" s="337">
        <v>355515</v>
      </c>
    </row>
    <row r="23" spans="1:10" ht="20.25" customHeight="1">
      <c r="A23" s="253" t="s">
        <v>121</v>
      </c>
      <c r="C23" s="11"/>
      <c r="D23" s="337">
        <v>151650</v>
      </c>
      <c r="E23" s="341"/>
      <c r="F23" s="333">
        <v>153317</v>
      </c>
      <c r="G23" s="339"/>
      <c r="H23" s="337">
        <v>176925</v>
      </c>
      <c r="I23" s="337"/>
      <c r="J23" s="337">
        <v>178869</v>
      </c>
    </row>
    <row r="24" spans="1:10" ht="20.25" customHeight="1">
      <c r="A24" s="253" t="s">
        <v>49</v>
      </c>
      <c r="B24" s="11">
        <v>7</v>
      </c>
      <c r="C24" s="11"/>
      <c r="D24" s="386">
        <v>7606460</v>
      </c>
      <c r="E24" s="337"/>
      <c r="F24" s="333">
        <v>8124498</v>
      </c>
      <c r="G24" s="339"/>
      <c r="H24" s="337">
        <v>4822001</v>
      </c>
      <c r="I24" s="337"/>
      <c r="J24" s="337">
        <v>5115811</v>
      </c>
    </row>
    <row r="25" spans="1:10" ht="20.25" customHeight="1">
      <c r="A25" s="253" t="s">
        <v>189</v>
      </c>
      <c r="C25" s="11"/>
      <c r="D25" s="337">
        <v>35461</v>
      </c>
      <c r="E25" s="337"/>
      <c r="F25" s="333">
        <v>29552</v>
      </c>
      <c r="G25" s="339"/>
      <c r="H25" s="337">
        <v>18082</v>
      </c>
      <c r="I25" s="337"/>
      <c r="J25" s="337">
        <v>12914</v>
      </c>
    </row>
    <row r="26" spans="1:10" ht="20.25" customHeight="1">
      <c r="A26" s="253" t="s">
        <v>92</v>
      </c>
      <c r="C26" s="11"/>
      <c r="D26" s="337">
        <v>153517</v>
      </c>
      <c r="E26" s="337"/>
      <c r="F26" s="333">
        <v>153517</v>
      </c>
      <c r="G26" s="339"/>
      <c r="H26" s="335">
        <v>0</v>
      </c>
      <c r="I26" s="337"/>
      <c r="J26" s="391">
        <v>0</v>
      </c>
    </row>
    <row r="27" spans="1:10" ht="20.25" customHeight="1">
      <c r="A27" s="253" t="s">
        <v>50</v>
      </c>
      <c r="C27" s="11"/>
      <c r="D27" s="337">
        <v>101621</v>
      </c>
      <c r="E27" s="337"/>
      <c r="F27" s="333">
        <v>130713</v>
      </c>
      <c r="G27" s="339"/>
      <c r="H27" s="337">
        <v>58102</v>
      </c>
      <c r="I27" s="337"/>
      <c r="J27" s="337">
        <v>55038</v>
      </c>
    </row>
    <row r="28" spans="1:10" ht="20.25" customHeight="1">
      <c r="A28" s="253" t="s">
        <v>93</v>
      </c>
      <c r="C28" s="11"/>
      <c r="D28" s="337">
        <v>132294</v>
      </c>
      <c r="E28" s="337"/>
      <c r="F28" s="333">
        <v>116137</v>
      </c>
      <c r="G28" s="339"/>
      <c r="H28" s="337">
        <v>59205</v>
      </c>
      <c r="I28" s="337"/>
      <c r="J28" s="337">
        <v>33606</v>
      </c>
    </row>
    <row r="29" spans="1:10" ht="20.25" customHeight="1">
      <c r="A29" s="253" t="s">
        <v>33</v>
      </c>
      <c r="C29" s="11"/>
      <c r="D29" s="337">
        <v>28767</v>
      </c>
      <c r="E29" s="337"/>
      <c r="F29" s="333">
        <v>5552</v>
      </c>
      <c r="G29" s="339"/>
      <c r="H29" s="337">
        <v>4177</v>
      </c>
      <c r="I29" s="337"/>
      <c r="J29" s="337">
        <v>3281</v>
      </c>
    </row>
    <row r="30" spans="1:10" ht="20.25" customHeight="1">
      <c r="A30" s="250" t="s">
        <v>17</v>
      </c>
      <c r="C30" s="11"/>
      <c r="D30" s="441">
        <f>SUM(D20:D29)</f>
        <v>8595325</v>
      </c>
      <c r="E30" s="256"/>
      <c r="F30" s="254">
        <f>SUM(F20:F29)</f>
        <v>9113894</v>
      </c>
      <c r="G30" s="256"/>
      <c r="H30" s="441">
        <f>SUM(H20:H29)</f>
        <v>8483532</v>
      </c>
      <c r="I30" s="256"/>
      <c r="J30" s="254">
        <f>SUM(J20:J29)</f>
        <v>8606152</v>
      </c>
    </row>
    <row r="31" spans="1:10" ht="20.25" customHeight="1">
      <c r="A31" s="250"/>
      <c r="C31"/>
      <c r="E31" s="331"/>
    </row>
    <row r="32" spans="1:10" ht="20.25" customHeight="1" thickBot="1">
      <c r="A32" s="250" t="s">
        <v>18</v>
      </c>
      <c r="C32"/>
      <c r="D32" s="442">
        <f>D17+D30</f>
        <v>18085310</v>
      </c>
      <c r="E32" s="331"/>
      <c r="F32" s="257">
        <f>F17+F30</f>
        <v>19193318</v>
      </c>
      <c r="G32" s="256"/>
      <c r="H32" s="442">
        <f>H17+H30</f>
        <v>13950508</v>
      </c>
      <c r="I32" s="256"/>
      <c r="J32" s="257">
        <f>J17+J30</f>
        <v>14382730</v>
      </c>
    </row>
    <row r="33" spans="1:12" ht="20.25" customHeight="1" thickTop="1">
      <c r="C33"/>
      <c r="E33" s="258"/>
    </row>
    <row r="34" spans="1:12" ht="20.25" customHeight="1">
      <c r="A34"/>
      <c r="C34" s="331"/>
      <c r="D34" s="260"/>
      <c r="E34" s="331"/>
      <c r="F34" s="260"/>
      <c r="G34" s="260"/>
      <c r="H34" s="260"/>
      <c r="I34" s="260"/>
      <c r="J34" s="260"/>
    </row>
    <row r="35" spans="1:12" s="152" customFormat="1" ht="20.25" customHeight="1">
      <c r="A35" s="248" t="s">
        <v>11</v>
      </c>
      <c r="B35" s="24"/>
      <c r="C35" s="328"/>
      <c r="D35" s="328"/>
      <c r="E35" s="328"/>
      <c r="F35" s="328"/>
      <c r="G35" s="328"/>
      <c r="H35" s="328"/>
      <c r="I35" s="328"/>
      <c r="J35" s="328"/>
      <c r="K35" s="260"/>
      <c r="L35" s="260"/>
    </row>
    <row r="36" spans="1:12" s="152" customFormat="1" ht="20.25" customHeight="1">
      <c r="A36" s="249" t="s">
        <v>151</v>
      </c>
      <c r="B36" s="24"/>
      <c r="C36" s="328"/>
      <c r="D36" s="329"/>
      <c r="E36" s="328"/>
      <c r="F36" s="329"/>
      <c r="G36" s="329"/>
      <c r="H36" s="329"/>
      <c r="I36" s="329"/>
      <c r="J36" s="329"/>
      <c r="K36" s="260"/>
      <c r="L36" s="260"/>
    </row>
    <row r="37" spans="1:12" s="152" customFormat="1" ht="20.25" customHeight="1">
      <c r="A37" s="250"/>
      <c r="B37" s="24"/>
      <c r="C37" s="328"/>
      <c r="D37" s="329"/>
      <c r="E37" s="328"/>
      <c r="F37" s="329"/>
      <c r="G37" s="329"/>
      <c r="H37" s="329"/>
      <c r="I37" s="329"/>
      <c r="J37" s="329"/>
      <c r="K37" s="260"/>
      <c r="L37" s="260"/>
    </row>
    <row r="38" spans="1:12" s="152" customFormat="1" ht="20.25" customHeight="1">
      <c r="A38" s="250"/>
      <c r="B38" s="24"/>
      <c r="C38" s="328"/>
      <c r="D38" s="535" t="s">
        <v>51</v>
      </c>
      <c r="E38" s="535"/>
      <c r="F38" s="535"/>
      <c r="G38" s="535"/>
      <c r="H38" s="535" t="s">
        <v>163</v>
      </c>
      <c r="I38" s="535"/>
      <c r="J38" s="535"/>
      <c r="K38" s="260"/>
      <c r="L38" s="260"/>
    </row>
    <row r="39" spans="1:12" s="152" customFormat="1" ht="20.25" customHeight="1">
      <c r="A39" s="250"/>
      <c r="B39" s="24"/>
      <c r="C39" s="328"/>
      <c r="D39" s="535" t="s">
        <v>54</v>
      </c>
      <c r="E39" s="535"/>
      <c r="F39" s="535"/>
      <c r="G39" s="535"/>
      <c r="H39" s="535" t="s">
        <v>54</v>
      </c>
      <c r="I39" s="535"/>
      <c r="J39" s="535"/>
      <c r="K39" s="260"/>
      <c r="L39" s="260"/>
    </row>
    <row r="40" spans="1:12" ht="20.25" customHeight="1">
      <c r="D40" s="238" t="s">
        <v>275</v>
      </c>
      <c r="E40" s="238"/>
      <c r="F40" s="471" t="s">
        <v>268</v>
      </c>
      <c r="G40" s="238"/>
      <c r="H40" s="238" t="s">
        <v>275</v>
      </c>
      <c r="I40" s="238"/>
      <c r="J40" s="471" t="s">
        <v>268</v>
      </c>
    </row>
    <row r="41" spans="1:12" ht="20.25" customHeight="1">
      <c r="A41" s="67" t="s">
        <v>56</v>
      </c>
      <c r="B41" s="18"/>
      <c r="C41" s="9"/>
      <c r="D41" s="238" t="s">
        <v>243</v>
      </c>
      <c r="E41" s="330"/>
      <c r="F41" s="238" t="s">
        <v>235</v>
      </c>
      <c r="G41" s="330"/>
      <c r="H41" s="238" t="s">
        <v>243</v>
      </c>
      <c r="I41" s="330"/>
      <c r="J41" s="238" t="s">
        <v>235</v>
      </c>
    </row>
    <row r="42" spans="1:12" ht="20.25" customHeight="1">
      <c r="A42" s="67"/>
      <c r="B42" s="18"/>
      <c r="C42" s="9"/>
      <c r="D42" s="238" t="s">
        <v>134</v>
      </c>
      <c r="E42" s="330"/>
      <c r="F42" s="238"/>
      <c r="G42" s="330"/>
      <c r="H42" s="238" t="s">
        <v>134</v>
      </c>
      <c r="I42" s="330"/>
      <c r="J42" s="238"/>
    </row>
    <row r="43" spans="1:12" ht="20.25" customHeight="1">
      <c r="B43" s="18"/>
      <c r="C43" s="9"/>
      <c r="D43" s="536" t="s">
        <v>123</v>
      </c>
      <c r="E43" s="536"/>
      <c r="F43" s="536"/>
      <c r="G43" s="536"/>
      <c r="H43" s="536"/>
      <c r="I43" s="536"/>
      <c r="J43" s="536"/>
    </row>
    <row r="44" spans="1:12" ht="20.25" customHeight="1">
      <c r="A44" s="259" t="s">
        <v>19</v>
      </c>
      <c r="D44" s="260"/>
      <c r="F44" s="260"/>
      <c r="G44" s="260"/>
      <c r="H44" s="260"/>
      <c r="I44" s="260"/>
      <c r="J44" s="260"/>
    </row>
    <row r="45" spans="1:12" ht="20.25" customHeight="1">
      <c r="A45" s="260" t="s">
        <v>242</v>
      </c>
      <c r="D45" s="260">
        <v>731000</v>
      </c>
      <c r="F45" s="260">
        <v>1280499</v>
      </c>
      <c r="G45" s="260"/>
      <c r="H45" s="426">
        <v>100000</v>
      </c>
      <c r="I45" s="260"/>
      <c r="J45" s="260">
        <v>570499</v>
      </c>
    </row>
    <row r="46" spans="1:12" ht="20.25" customHeight="1">
      <c r="A46" s="260" t="s">
        <v>135</v>
      </c>
      <c r="D46" s="260">
        <v>3191414</v>
      </c>
      <c r="F46" s="260">
        <v>2728404</v>
      </c>
      <c r="G46" s="260"/>
      <c r="H46" s="332">
        <v>2519519</v>
      </c>
      <c r="I46" s="260"/>
      <c r="J46" s="260">
        <v>2010983</v>
      </c>
    </row>
    <row r="47" spans="1:12" ht="20.25" customHeight="1">
      <c r="A47" s="260" t="s">
        <v>239</v>
      </c>
      <c r="D47" s="334">
        <v>0</v>
      </c>
      <c r="F47" s="426">
        <v>36360</v>
      </c>
      <c r="G47" s="260"/>
      <c r="H47" s="334">
        <v>0</v>
      </c>
      <c r="I47" s="260"/>
      <c r="J47" s="392">
        <v>0</v>
      </c>
    </row>
    <row r="48" spans="1:12" ht="20.25" customHeight="1">
      <c r="A48" s="260" t="s">
        <v>136</v>
      </c>
      <c r="D48" s="260">
        <v>102859</v>
      </c>
      <c r="F48" s="260">
        <v>425348</v>
      </c>
      <c r="G48" s="260"/>
      <c r="H48" s="260">
        <v>101085</v>
      </c>
      <c r="I48" s="260"/>
      <c r="J48" s="260">
        <v>294588</v>
      </c>
    </row>
    <row r="49" spans="1:12" ht="20.25" customHeight="1">
      <c r="A49" s="260" t="s">
        <v>191</v>
      </c>
      <c r="D49" s="260">
        <v>7720</v>
      </c>
      <c r="F49" s="260">
        <v>6279</v>
      </c>
      <c r="G49" s="260"/>
      <c r="H49" s="260">
        <v>4522</v>
      </c>
      <c r="I49" s="260"/>
      <c r="J49" s="260">
        <v>3781</v>
      </c>
    </row>
    <row r="50" spans="1:12" ht="20.25" hidden="1" customHeight="1">
      <c r="A50" s="260" t="s">
        <v>269</v>
      </c>
      <c r="B50" s="321">
        <v>2</v>
      </c>
      <c r="D50" s="334"/>
      <c r="F50" s="334">
        <v>0</v>
      </c>
      <c r="G50" s="260"/>
      <c r="H50" s="260">
        <v>0</v>
      </c>
      <c r="I50" s="260"/>
      <c r="J50" s="334">
        <v>0</v>
      </c>
    </row>
    <row r="51" spans="1:12" ht="20.25" customHeight="1">
      <c r="A51" s="260" t="s">
        <v>244</v>
      </c>
      <c r="B51" s="321"/>
      <c r="D51" s="260">
        <v>39237</v>
      </c>
      <c r="F51" s="260">
        <v>85045</v>
      </c>
      <c r="G51" s="260"/>
      <c r="H51" s="342">
        <v>0</v>
      </c>
      <c r="I51" s="260"/>
      <c r="J51" s="260">
        <v>26550</v>
      </c>
    </row>
    <row r="52" spans="1:12" ht="20.25" hidden="1" customHeight="1">
      <c r="A52" s="260" t="s">
        <v>190</v>
      </c>
      <c r="B52" s="321">
        <v>9</v>
      </c>
      <c r="D52" s="343"/>
      <c r="F52" s="344">
        <v>0</v>
      </c>
      <c r="G52" s="260"/>
      <c r="H52" s="345"/>
      <c r="I52" s="260"/>
      <c r="J52" s="346">
        <v>0</v>
      </c>
    </row>
    <row r="53" spans="1:12" s="261" customFormat="1" ht="20.25" customHeight="1">
      <c r="A53" s="261" t="s">
        <v>20</v>
      </c>
      <c r="B53" s="22"/>
      <c r="D53" s="443">
        <f>SUM(D45:D52)</f>
        <v>4072230</v>
      </c>
      <c r="F53" s="262">
        <f>SUM(F45:F52)</f>
        <v>4561935</v>
      </c>
      <c r="H53" s="443">
        <f>SUM(H45:H52)</f>
        <v>2725126</v>
      </c>
      <c r="J53" s="262">
        <f>SUM(J45:J52)</f>
        <v>2906401</v>
      </c>
      <c r="K53" s="260"/>
      <c r="L53" s="260"/>
    </row>
    <row r="54" spans="1:12" ht="19.5" customHeight="1">
      <c r="A54" s="260"/>
      <c r="D54" s="260"/>
      <c r="F54" s="260"/>
      <c r="G54" s="260"/>
      <c r="H54" s="260"/>
      <c r="I54" s="260"/>
      <c r="J54" s="260"/>
    </row>
    <row r="55" spans="1:12" ht="20.25" customHeight="1">
      <c r="A55" s="259" t="s">
        <v>21</v>
      </c>
      <c r="D55" s="260"/>
      <c r="F55" s="260"/>
      <c r="G55" s="260"/>
      <c r="H55" s="260"/>
      <c r="I55" s="260"/>
      <c r="J55" s="260"/>
    </row>
    <row r="56" spans="1:12" ht="20.25" customHeight="1">
      <c r="A56" s="260" t="s">
        <v>137</v>
      </c>
      <c r="D56" s="260">
        <v>68503</v>
      </c>
      <c r="F56" s="347">
        <v>502519</v>
      </c>
      <c r="G56" s="260"/>
      <c r="H56" s="260">
        <v>62750</v>
      </c>
      <c r="I56" s="260"/>
      <c r="J56" s="260">
        <v>495005</v>
      </c>
    </row>
    <row r="57" spans="1:12" ht="20.25" customHeight="1">
      <c r="A57" s="260" t="s">
        <v>203</v>
      </c>
      <c r="D57" s="337">
        <v>14226</v>
      </c>
      <c r="F57" s="347">
        <v>12581</v>
      </c>
      <c r="G57" s="260"/>
      <c r="H57" s="260">
        <v>7824</v>
      </c>
      <c r="I57" s="260"/>
      <c r="J57" s="331">
        <v>5653</v>
      </c>
    </row>
    <row r="58" spans="1:12" ht="20.25" customHeight="1">
      <c r="A58" s="260" t="s">
        <v>94</v>
      </c>
      <c r="D58" s="260">
        <v>41654</v>
      </c>
      <c r="F58" s="347">
        <v>44363</v>
      </c>
      <c r="G58" s="260"/>
      <c r="H58" s="348">
        <v>0</v>
      </c>
      <c r="I58" s="260"/>
      <c r="J58" s="393">
        <v>0</v>
      </c>
    </row>
    <row r="59" spans="1:12" ht="20.25" customHeight="1">
      <c r="A59" s="260" t="s">
        <v>204</v>
      </c>
      <c r="D59" s="260">
        <v>327500</v>
      </c>
      <c r="F59" s="260">
        <v>322637</v>
      </c>
      <c r="G59" s="260"/>
      <c r="H59" s="260">
        <v>174937</v>
      </c>
      <c r="I59" s="260"/>
      <c r="J59" s="260">
        <v>171581</v>
      </c>
    </row>
    <row r="60" spans="1:12" s="261" customFormat="1" ht="20.25" customHeight="1">
      <c r="A60" s="261" t="s">
        <v>22</v>
      </c>
      <c r="B60" s="22"/>
      <c r="D60" s="443">
        <f>SUM(D56:D59)</f>
        <v>451883</v>
      </c>
      <c r="F60" s="262">
        <f>SUM(F56:F59)</f>
        <v>882100</v>
      </c>
      <c r="H60" s="443">
        <f>SUM(H56:H59)</f>
        <v>245511</v>
      </c>
      <c r="J60" s="262">
        <f>SUM(J56:J59)</f>
        <v>672239</v>
      </c>
      <c r="K60" s="260"/>
      <c r="L60" s="260"/>
    </row>
    <row r="61" spans="1:12" s="261" customFormat="1" ht="19.5" customHeight="1">
      <c r="B61" s="22"/>
      <c r="D61" s="224"/>
      <c r="F61" s="263"/>
      <c r="H61" s="224"/>
      <c r="J61" s="263"/>
      <c r="K61" s="260"/>
      <c r="L61" s="260"/>
    </row>
    <row r="62" spans="1:12" s="261" customFormat="1" ht="20.25" customHeight="1">
      <c r="A62" s="261" t="s">
        <v>23</v>
      </c>
      <c r="B62" s="22"/>
      <c r="D62" s="444">
        <f>D53+D60</f>
        <v>4524113</v>
      </c>
      <c r="F62" s="264">
        <f>F53+F60</f>
        <v>5444035</v>
      </c>
      <c r="H62" s="444">
        <f>H53+H60</f>
        <v>2970637</v>
      </c>
      <c r="J62" s="264">
        <f>J53+J60</f>
        <v>3578640</v>
      </c>
      <c r="K62" s="260"/>
      <c r="L62" s="260"/>
    </row>
    <row r="63" spans="1:12" customFormat="1" ht="6" customHeight="1">
      <c r="A63" s="260"/>
      <c r="B63" s="11"/>
      <c r="C63" s="260"/>
      <c r="D63" s="260"/>
      <c r="E63" s="260"/>
      <c r="F63" s="260"/>
      <c r="G63" s="260"/>
      <c r="H63" s="260"/>
      <c r="I63" s="260"/>
      <c r="J63" s="260"/>
      <c r="K63" s="260"/>
      <c r="L63" s="260"/>
    </row>
    <row r="64" spans="1:12" ht="20.25" customHeight="1">
      <c r="A64" s="248" t="s">
        <v>11</v>
      </c>
      <c r="B64" s="24"/>
      <c r="C64" s="338"/>
      <c r="D64" s="338"/>
      <c r="E64" s="338"/>
      <c r="F64" s="338"/>
      <c r="G64" s="338"/>
      <c r="H64" s="338"/>
      <c r="I64" s="338"/>
      <c r="J64" s="338"/>
    </row>
    <row r="65" spans="1:10" ht="20.25" customHeight="1">
      <c r="A65" s="249" t="s">
        <v>151</v>
      </c>
      <c r="B65" s="24"/>
      <c r="C65" s="338"/>
      <c r="D65" s="349"/>
      <c r="E65" s="338"/>
      <c r="F65" s="349"/>
      <c r="G65" s="349"/>
      <c r="H65" s="349"/>
      <c r="I65" s="349"/>
      <c r="J65" s="349"/>
    </row>
    <row r="66" spans="1:10" ht="20.25" customHeight="1">
      <c r="A66" s="249"/>
      <c r="B66" s="24"/>
      <c r="C66" s="338"/>
      <c r="D66" s="349"/>
      <c r="E66" s="338"/>
      <c r="F66" s="349"/>
      <c r="G66" s="349"/>
      <c r="H66" s="349"/>
      <c r="I66" s="349"/>
      <c r="J66" s="349"/>
    </row>
    <row r="67" spans="1:10" ht="20.25" customHeight="1">
      <c r="A67" s="249"/>
      <c r="B67" s="24"/>
      <c r="C67" s="338"/>
      <c r="D67" s="535" t="s">
        <v>51</v>
      </c>
      <c r="E67" s="535"/>
      <c r="F67" s="535"/>
      <c r="G67" s="535"/>
      <c r="H67" s="535" t="s">
        <v>163</v>
      </c>
      <c r="I67" s="535"/>
      <c r="J67" s="535"/>
    </row>
    <row r="68" spans="1:10" ht="20.25" customHeight="1">
      <c r="A68" s="249"/>
      <c r="B68" s="24"/>
      <c r="C68" s="338"/>
      <c r="D68" s="535" t="s">
        <v>54</v>
      </c>
      <c r="E68" s="535"/>
      <c r="F68" s="535"/>
      <c r="G68" s="535"/>
      <c r="H68" s="535" t="s">
        <v>54</v>
      </c>
      <c r="I68" s="535"/>
      <c r="J68" s="535"/>
    </row>
    <row r="69" spans="1:10" ht="20.25" customHeight="1">
      <c r="A69"/>
      <c r="B69" s="24"/>
      <c r="C69" s="338"/>
      <c r="D69" s="238" t="s">
        <v>275</v>
      </c>
      <c r="E69" s="238"/>
      <c r="F69" s="471" t="s">
        <v>268</v>
      </c>
      <c r="G69" s="238"/>
      <c r="H69" s="238" t="s">
        <v>275</v>
      </c>
      <c r="I69" s="238"/>
      <c r="J69" s="471" t="s">
        <v>268</v>
      </c>
    </row>
    <row r="70" spans="1:10" ht="20.25" customHeight="1">
      <c r="A70" s="67" t="s">
        <v>56</v>
      </c>
      <c r="B70" s="18"/>
      <c r="C70" s="9"/>
      <c r="D70" s="238" t="s">
        <v>243</v>
      </c>
      <c r="E70" s="330"/>
      <c r="F70" s="238" t="s">
        <v>235</v>
      </c>
      <c r="G70" s="330"/>
      <c r="H70" s="238" t="s">
        <v>243</v>
      </c>
      <c r="I70" s="330"/>
      <c r="J70" s="238" t="s">
        <v>235</v>
      </c>
    </row>
    <row r="71" spans="1:10" ht="20.25" customHeight="1">
      <c r="A71" s="67"/>
      <c r="B71" s="18"/>
      <c r="C71" s="9"/>
      <c r="D71" s="238" t="s">
        <v>134</v>
      </c>
      <c r="E71" s="330"/>
      <c r="F71" s="238"/>
      <c r="G71" s="330"/>
      <c r="H71" s="238" t="s">
        <v>134</v>
      </c>
      <c r="I71" s="330"/>
      <c r="J71" s="238"/>
    </row>
    <row r="72" spans="1:10" ht="20.25" customHeight="1">
      <c r="A72" s="260"/>
      <c r="B72" s="18"/>
      <c r="C72" s="9"/>
      <c r="D72" s="536" t="s">
        <v>123</v>
      </c>
      <c r="E72" s="536"/>
      <c r="F72" s="536"/>
      <c r="G72" s="536"/>
      <c r="H72" s="536"/>
      <c r="I72" s="536"/>
      <c r="J72" s="536"/>
    </row>
    <row r="73" spans="1:10" ht="20.25" customHeight="1">
      <c r="A73" s="259" t="s">
        <v>57</v>
      </c>
      <c r="B73" s="18"/>
      <c r="C73" s="9"/>
      <c r="D73" s="327"/>
      <c r="E73" s="327"/>
      <c r="F73" s="327"/>
      <c r="G73" s="327"/>
      <c r="H73" s="327"/>
      <c r="I73" s="327"/>
      <c r="J73" s="327"/>
    </row>
    <row r="74" spans="1:10" ht="20.25" customHeight="1">
      <c r="A74" s="260" t="s">
        <v>149</v>
      </c>
      <c r="D74" s="260"/>
      <c r="F74" s="260"/>
      <c r="G74" s="260"/>
      <c r="H74" s="260"/>
      <c r="I74" s="260"/>
      <c r="J74" s="260"/>
    </row>
    <row r="75" spans="1:10" ht="20.25" customHeight="1" thickBot="1">
      <c r="A75" s="260" t="s">
        <v>164</v>
      </c>
      <c r="D75" s="350">
        <v>591044</v>
      </c>
      <c r="F75" s="350">
        <v>591397</v>
      </c>
      <c r="G75" s="260"/>
      <c r="H75" s="350">
        <v>591044</v>
      </c>
      <c r="I75" s="260"/>
      <c r="J75" s="350">
        <v>591397</v>
      </c>
    </row>
    <row r="76" spans="1:10" ht="20.25" customHeight="1" thickTop="1">
      <c r="A76" s="260" t="s">
        <v>152</v>
      </c>
      <c r="D76" s="260">
        <v>591044</v>
      </c>
      <c r="F76" s="260">
        <v>591044</v>
      </c>
      <c r="G76" s="260"/>
      <c r="H76" s="260">
        <v>591044</v>
      </c>
      <c r="I76" s="260"/>
      <c r="J76" s="260">
        <v>591044</v>
      </c>
    </row>
    <row r="77" spans="1:10" ht="20.25" customHeight="1">
      <c r="A77" s="260" t="s">
        <v>4</v>
      </c>
      <c r="D77" s="260">
        <v>2160859</v>
      </c>
      <c r="F77" s="260">
        <v>2160859</v>
      </c>
      <c r="G77" s="260"/>
      <c r="H77" s="260">
        <v>2160859</v>
      </c>
      <c r="I77" s="260"/>
      <c r="J77" s="260">
        <v>2160859</v>
      </c>
    </row>
    <row r="78" spans="1:10" ht="20.25" hidden="1" customHeight="1">
      <c r="A78" s="260" t="s">
        <v>205</v>
      </c>
      <c r="D78" s="334"/>
      <c r="E78" s="331"/>
      <c r="F78" s="396">
        <v>0</v>
      </c>
      <c r="G78" s="396"/>
      <c r="H78" s="392"/>
      <c r="I78" s="396"/>
      <c r="J78" s="396">
        <v>0</v>
      </c>
    </row>
    <row r="79" spans="1:10" ht="20.25" customHeight="1">
      <c r="A79" s="260" t="s">
        <v>3</v>
      </c>
      <c r="D79" s="260"/>
      <c r="F79" s="334"/>
      <c r="G79" s="260"/>
      <c r="H79" s="260"/>
      <c r="I79" s="260"/>
      <c r="J79" s="334"/>
    </row>
    <row r="80" spans="1:10" ht="20.25" customHeight="1">
      <c r="A80" s="260" t="s">
        <v>58</v>
      </c>
      <c r="D80" s="260"/>
      <c r="F80" s="334"/>
      <c r="G80" s="260"/>
      <c r="H80" s="260"/>
      <c r="I80" s="260"/>
      <c r="J80" s="334"/>
    </row>
    <row r="81" spans="1:12" ht="20.25" customHeight="1">
      <c r="A81" s="260" t="s">
        <v>59</v>
      </c>
      <c r="D81" s="260">
        <v>59140</v>
      </c>
      <c r="F81" s="260">
        <v>59140</v>
      </c>
      <c r="G81" s="260"/>
      <c r="H81" s="260">
        <v>59140</v>
      </c>
      <c r="I81" s="260"/>
      <c r="J81" s="260">
        <v>59140</v>
      </c>
    </row>
    <row r="82" spans="1:12" ht="20.25" customHeight="1">
      <c r="A82" s="260" t="s">
        <v>31</v>
      </c>
      <c r="D82" s="260">
        <v>10746711</v>
      </c>
      <c r="F82" s="260">
        <v>10916658</v>
      </c>
      <c r="G82" s="260"/>
      <c r="H82" s="260">
        <v>8167827</v>
      </c>
      <c r="I82" s="260"/>
      <c r="J82" s="260">
        <v>7992046</v>
      </c>
    </row>
    <row r="83" spans="1:12" ht="20.25" customHeight="1">
      <c r="A83" s="260" t="s">
        <v>153</v>
      </c>
      <c r="D83" s="351">
        <v>-51738</v>
      </c>
      <c r="F83" s="351">
        <v>-39189</v>
      </c>
      <c r="G83" s="260"/>
      <c r="H83" s="351">
        <v>1001</v>
      </c>
      <c r="I83" s="348"/>
      <c r="J83" s="352">
        <v>1001</v>
      </c>
    </row>
    <row r="84" spans="1:12" ht="20.25" customHeight="1">
      <c r="A84" s="261" t="s">
        <v>107</v>
      </c>
      <c r="D84" s="260"/>
      <c r="F84" s="260"/>
      <c r="G84" s="260"/>
      <c r="H84" s="260"/>
      <c r="I84" s="260"/>
      <c r="J84" s="260"/>
    </row>
    <row r="85" spans="1:12" ht="20.25" customHeight="1">
      <c r="A85" s="261" t="s">
        <v>206</v>
      </c>
      <c r="D85" s="445">
        <f>SUM(D76:D83)</f>
        <v>13506016</v>
      </c>
      <c r="E85" s="261"/>
      <c r="F85" s="261">
        <f>SUM(F76:F83)</f>
        <v>13688512</v>
      </c>
      <c r="G85" s="261"/>
      <c r="H85" s="445">
        <f>SUM(H76:H83)</f>
        <v>10979871</v>
      </c>
      <c r="I85" s="261"/>
      <c r="J85" s="261">
        <f>SUM(J76:J83)</f>
        <v>10804090</v>
      </c>
    </row>
    <row r="86" spans="1:12" ht="20.25" customHeight="1">
      <c r="A86" s="260" t="s">
        <v>60</v>
      </c>
      <c r="D86" s="353">
        <v>55181</v>
      </c>
      <c r="F86" s="353">
        <v>60771</v>
      </c>
      <c r="G86" s="260"/>
      <c r="H86" s="395">
        <v>0</v>
      </c>
      <c r="I86" s="348"/>
      <c r="J86" s="395">
        <v>0</v>
      </c>
    </row>
    <row r="87" spans="1:12" s="261" customFormat="1" ht="20.25" customHeight="1">
      <c r="A87" s="261" t="s">
        <v>159</v>
      </c>
      <c r="B87" s="22"/>
      <c r="D87" s="443">
        <f>SUM(D85:D86)</f>
        <v>13561197</v>
      </c>
      <c r="F87" s="262">
        <f>SUM(F85:F86)</f>
        <v>13749283</v>
      </c>
      <c r="H87" s="443">
        <f>SUM(H85:H86)</f>
        <v>10979871</v>
      </c>
      <c r="J87" s="262">
        <f>SUM(J85:J86)</f>
        <v>10804090</v>
      </c>
      <c r="K87" s="260"/>
      <c r="L87" s="260"/>
    </row>
    <row r="88" spans="1:12" s="261" customFormat="1" ht="20.25" customHeight="1">
      <c r="B88" s="22"/>
      <c r="K88" s="260"/>
      <c r="L88" s="260"/>
    </row>
    <row r="89" spans="1:12" s="261" customFormat="1" ht="20.25" customHeight="1" thickBot="1">
      <c r="A89" s="261" t="s">
        <v>160</v>
      </c>
      <c r="B89" s="22"/>
      <c r="D89" s="446">
        <f>D62+D87</f>
        <v>18085310</v>
      </c>
      <c r="F89" s="265">
        <f>F62+F87</f>
        <v>19193318</v>
      </c>
      <c r="H89" s="446">
        <f>H62+H87</f>
        <v>13950508</v>
      </c>
      <c r="I89" s="394"/>
      <c r="J89" s="265">
        <f>J62+J87</f>
        <v>14382730</v>
      </c>
      <c r="K89" s="260"/>
      <c r="L89" s="260"/>
    </row>
    <row r="90" spans="1:12" ht="20.25" customHeight="1" thickTop="1">
      <c r="A90" s="250"/>
      <c r="C90" s="11"/>
      <c r="D90" s="266"/>
      <c r="E90" s="258"/>
      <c r="F90" s="266"/>
      <c r="G90" s="267"/>
      <c r="H90" s="266"/>
      <c r="I90" s="266"/>
      <c r="J90" s="266"/>
    </row>
  </sheetData>
  <mergeCells count="15">
    <mergeCell ref="D72:J72"/>
    <mergeCell ref="D39:G39"/>
    <mergeCell ref="H39:J39"/>
    <mergeCell ref="D43:J43"/>
    <mergeCell ref="D67:G67"/>
    <mergeCell ref="H67:J67"/>
    <mergeCell ref="D68:G68"/>
    <mergeCell ref="H68:J68"/>
    <mergeCell ref="D38:G38"/>
    <mergeCell ref="H38:J38"/>
    <mergeCell ref="D4:G4"/>
    <mergeCell ref="H4:J4"/>
    <mergeCell ref="D5:G5"/>
    <mergeCell ref="H5:J5"/>
    <mergeCell ref="D9:J9"/>
  </mergeCells>
  <pageMargins left="0.8" right="0.8" top="0.48" bottom="0.4" header="0.4" footer="0.5"/>
  <pageSetup paperSize="9" scale="88" firstPageNumber="2" fitToHeight="0" orientation="portrait" useFirstPageNumber="1" r:id="rId1"/>
  <headerFooter>
    <oddFooter>&amp;LThe accompanying notes form an integral part of the interim financial statements.&amp;C&amp;P</oddFooter>
  </headerFooter>
  <rowBreaks count="2" manualBreakCount="2">
    <brk id="34" max="16383" man="1"/>
    <brk id="6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3"/>
  <sheetViews>
    <sheetView showGridLines="0" tabSelected="1" view="pageBreakPreview" topLeftCell="A16" zoomScale="70" zoomScaleNormal="80" zoomScaleSheetLayoutView="70" workbookViewId="0">
      <selection activeCell="H110" sqref="H110"/>
    </sheetView>
  </sheetViews>
  <sheetFormatPr defaultColWidth="10.5703125" defaultRowHeight="20.25" customHeight="1"/>
  <cols>
    <col min="1" max="1" width="42.140625" style="16" customWidth="1"/>
    <col min="2" max="2" width="8.42578125" style="11" customWidth="1"/>
    <col min="3" max="3" width="5.5703125" style="7" customWidth="1"/>
    <col min="4" max="4" width="13.140625" style="15" customWidth="1"/>
    <col min="5" max="5" width="1.5703125" style="7" customWidth="1"/>
    <col min="6" max="6" width="13.140625" style="15" customWidth="1"/>
    <col min="7" max="7" width="1.5703125" style="8" customWidth="1"/>
    <col min="8" max="8" width="13.140625" style="15" customWidth="1"/>
    <col min="9" max="9" width="1.5703125" style="7" customWidth="1"/>
    <col min="10" max="10" width="13.140625" style="15" customWidth="1"/>
    <col min="11" max="11" width="10.5703125" style="7"/>
    <col min="12" max="12" width="12.85546875" style="7" bestFit="1" customWidth="1"/>
    <col min="13" max="16384" width="10.5703125" style="7"/>
  </cols>
  <sheetData>
    <row r="1" spans="1:10" s="4" customFormat="1" ht="20.25" customHeight="1">
      <c r="A1" s="19" t="s">
        <v>11</v>
      </c>
      <c r="B1" s="24"/>
      <c r="C1" s="3"/>
      <c r="D1" s="518"/>
      <c r="E1" s="518"/>
      <c r="F1" s="518"/>
      <c r="G1" s="518"/>
      <c r="H1" s="518"/>
      <c r="I1" s="518"/>
      <c r="J1" s="518"/>
    </row>
    <row r="2" spans="1:10" s="4" customFormat="1" ht="20.25" customHeight="1">
      <c r="A2" s="23" t="s">
        <v>129</v>
      </c>
      <c r="B2" s="24"/>
      <c r="C2" s="3"/>
      <c r="D2" s="519"/>
      <c r="E2" s="518"/>
      <c r="F2" s="519"/>
      <c r="G2" s="518"/>
      <c r="H2" s="519"/>
      <c r="I2" s="518"/>
      <c r="J2" s="519"/>
    </row>
    <row r="3" spans="1:10" s="4" customFormat="1" ht="18.75" customHeight="1">
      <c r="A3" s="23"/>
      <c r="B3" s="24"/>
      <c r="C3" s="3"/>
      <c r="D3" s="519"/>
      <c r="E3" s="518"/>
      <c r="F3" s="519"/>
      <c r="G3" s="518"/>
      <c r="H3" s="519"/>
      <c r="I3" s="518"/>
      <c r="J3" s="519"/>
    </row>
    <row r="4" spans="1:10" s="4" customFormat="1" ht="20.25" customHeight="1">
      <c r="A4" s="481"/>
      <c r="B4" s="482"/>
      <c r="C4" s="483"/>
      <c r="D4" s="538" t="s">
        <v>51</v>
      </c>
      <c r="E4" s="538"/>
      <c r="F4" s="538"/>
      <c r="G4" s="69"/>
      <c r="H4" s="538" t="s">
        <v>52</v>
      </c>
      <c r="I4" s="538"/>
      <c r="J4" s="538"/>
    </row>
    <row r="5" spans="1:10" s="4" customFormat="1" ht="20.25" customHeight="1">
      <c r="A5" s="484"/>
      <c r="B5" s="24"/>
      <c r="C5" s="9"/>
      <c r="D5" s="537" t="s">
        <v>53</v>
      </c>
      <c r="E5" s="537"/>
      <c r="F5" s="537"/>
      <c r="G5" s="470"/>
      <c r="H5" s="537" t="s">
        <v>54</v>
      </c>
      <c r="I5" s="537"/>
      <c r="J5" s="537"/>
    </row>
    <row r="6" spans="1:10" ht="20.25" customHeight="1">
      <c r="A6" s="484"/>
      <c r="B6" s="18"/>
      <c r="C6" s="9"/>
      <c r="D6" s="558" t="s">
        <v>276</v>
      </c>
      <c r="E6" s="558"/>
      <c r="F6" s="558"/>
      <c r="G6" s="470"/>
      <c r="H6" s="558" t="s">
        <v>276</v>
      </c>
      <c r="I6" s="558"/>
      <c r="J6" s="558"/>
    </row>
    <row r="7" spans="1:10" ht="20.25" customHeight="1">
      <c r="A7" s="484"/>
      <c r="B7" s="18"/>
      <c r="C7" s="9"/>
      <c r="D7" s="539" t="s">
        <v>275</v>
      </c>
      <c r="E7" s="539"/>
      <c r="F7" s="539"/>
      <c r="G7" s="470"/>
      <c r="H7" s="539" t="s">
        <v>275</v>
      </c>
      <c r="I7" s="539"/>
      <c r="J7" s="539"/>
    </row>
    <row r="8" spans="1:10" ht="20.25" customHeight="1">
      <c r="A8" s="195"/>
      <c r="B8" s="490"/>
      <c r="C8" s="491"/>
      <c r="D8" s="492" t="s">
        <v>243</v>
      </c>
      <c r="E8" s="493"/>
      <c r="F8" s="492" t="s">
        <v>235</v>
      </c>
      <c r="G8" s="493"/>
      <c r="H8" s="492" t="s">
        <v>243</v>
      </c>
      <c r="I8" s="493"/>
      <c r="J8" s="492" t="s">
        <v>235</v>
      </c>
    </row>
    <row r="9" spans="1:10" ht="20.25" customHeight="1">
      <c r="A9" s="494"/>
      <c r="B9" s="490"/>
      <c r="C9" s="494"/>
      <c r="D9" s="555" t="s">
        <v>123</v>
      </c>
      <c r="E9" s="555"/>
      <c r="F9" s="555"/>
      <c r="G9" s="555"/>
      <c r="H9" s="555"/>
      <c r="I9" s="555"/>
      <c r="J9" s="555"/>
    </row>
    <row r="10" spans="1:10" ht="15">
      <c r="A10" s="495" t="s">
        <v>7</v>
      </c>
      <c r="B10" s="321"/>
      <c r="C10" s="494"/>
      <c r="D10" s="494"/>
      <c r="E10" s="494"/>
      <c r="F10" s="494"/>
      <c r="G10" s="494"/>
      <c r="H10" s="496"/>
      <c r="I10" s="494"/>
      <c r="J10" s="496"/>
    </row>
    <row r="11" spans="1:10" ht="20.25" customHeight="1">
      <c r="A11" s="195" t="s">
        <v>127</v>
      </c>
      <c r="B11" s="155"/>
      <c r="C11" s="227"/>
      <c r="D11" s="463">
        <f>'PL (6 month) 7-8'!D58</f>
        <v>1389805</v>
      </c>
      <c r="E11" s="227"/>
      <c r="F11" s="227">
        <f>'PL (6 month) 7-8'!F58</f>
        <v>1260652</v>
      </c>
      <c r="G11" s="227"/>
      <c r="H11" s="463">
        <f>'PL (6 month) 7-8'!H58</f>
        <v>1712497</v>
      </c>
      <c r="I11" s="227"/>
      <c r="J11" s="227">
        <f>'PL (6 month) 7-8'!J58</f>
        <v>1960232</v>
      </c>
    </row>
    <row r="12" spans="1:10" ht="20.25" customHeight="1">
      <c r="A12" s="497" t="s">
        <v>217</v>
      </c>
      <c r="B12" s="155"/>
      <c r="C12" s="227"/>
      <c r="D12" s="227"/>
      <c r="E12" s="227"/>
      <c r="F12" s="227"/>
      <c r="G12" s="227"/>
      <c r="H12" s="227"/>
      <c r="I12" s="227"/>
      <c r="J12" s="227"/>
    </row>
    <row r="13" spans="1:10" s="4" customFormat="1" ht="20.25" customHeight="1">
      <c r="A13" s="247" t="s">
        <v>227</v>
      </c>
      <c r="B13" s="155"/>
      <c r="C13" s="227"/>
      <c r="D13" s="227">
        <v>91797</v>
      </c>
      <c r="E13" s="227"/>
      <c r="F13" s="227">
        <v>82222</v>
      </c>
      <c r="G13" s="227"/>
      <c r="H13" s="227">
        <v>9386</v>
      </c>
      <c r="I13" s="227"/>
      <c r="J13" s="227">
        <v>10551</v>
      </c>
    </row>
    <row r="14" spans="1:10" s="8" customFormat="1" ht="20.25" customHeight="1">
      <c r="A14" s="247" t="s">
        <v>187</v>
      </c>
      <c r="B14" s="498"/>
      <c r="C14" s="227"/>
      <c r="D14" s="499"/>
      <c r="E14" s="499"/>
      <c r="F14" s="499"/>
      <c r="G14" s="499"/>
      <c r="H14" s="499"/>
      <c r="I14" s="499"/>
      <c r="J14" s="488"/>
    </row>
    <row r="15" spans="1:10" s="8" customFormat="1" ht="20.25" customHeight="1">
      <c r="A15" s="499" t="s">
        <v>188</v>
      </c>
      <c r="B15" s="498"/>
      <c r="C15" s="227"/>
      <c r="D15" s="227">
        <v>-11737</v>
      </c>
      <c r="E15" s="227"/>
      <c r="F15" s="227">
        <v>-11157</v>
      </c>
      <c r="G15" s="227"/>
      <c r="H15" s="320">
        <v>0</v>
      </c>
      <c r="I15" s="227"/>
      <c r="J15" s="488">
        <v>0</v>
      </c>
    </row>
    <row r="16" spans="1:10" s="8" customFormat="1" ht="20.25" customHeight="1">
      <c r="A16" s="247" t="s">
        <v>194</v>
      </c>
      <c r="B16" s="498"/>
      <c r="C16" s="227"/>
      <c r="D16" s="227">
        <v>789321</v>
      </c>
      <c r="E16" s="227"/>
      <c r="F16" s="227">
        <v>826944</v>
      </c>
      <c r="G16" s="227"/>
      <c r="H16" s="227">
        <v>465942</v>
      </c>
      <c r="I16" s="227"/>
      <c r="J16" s="500">
        <v>468658</v>
      </c>
    </row>
    <row r="17" spans="1:11" ht="20.25" customHeight="1">
      <c r="A17" s="247" t="s">
        <v>181</v>
      </c>
      <c r="B17" s="155"/>
      <c r="C17" s="227"/>
      <c r="D17" s="227">
        <v>22973</v>
      </c>
      <c r="E17" s="227"/>
      <c r="F17" s="227">
        <v>23643</v>
      </c>
      <c r="G17" s="227"/>
      <c r="H17" s="227">
        <v>22500</v>
      </c>
      <c r="I17" s="227"/>
      <c r="J17" s="227">
        <v>18500</v>
      </c>
    </row>
    <row r="18" spans="1:11" ht="20.25" customHeight="1">
      <c r="A18" s="247" t="s">
        <v>234</v>
      </c>
      <c r="B18" s="155"/>
      <c r="C18" s="227"/>
      <c r="D18" s="227">
        <v>-9</v>
      </c>
      <c r="E18" s="227"/>
      <c r="F18" s="227">
        <v>-8</v>
      </c>
      <c r="G18" s="320"/>
      <c r="H18" s="320">
        <v>0</v>
      </c>
      <c r="I18" s="320"/>
      <c r="J18" s="488">
        <v>0</v>
      </c>
    </row>
    <row r="19" spans="1:11" ht="20.25" customHeight="1">
      <c r="A19" s="485" t="s">
        <v>267</v>
      </c>
      <c r="B19" s="155"/>
      <c r="C19" s="227"/>
      <c r="D19" s="227">
        <v>40635</v>
      </c>
      <c r="E19" s="227"/>
      <c r="F19" s="227">
        <v>-1589</v>
      </c>
      <c r="G19" s="227"/>
      <c r="H19" s="227">
        <v>16034</v>
      </c>
      <c r="I19" s="227"/>
      <c r="J19" s="507">
        <v>-11330</v>
      </c>
    </row>
    <row r="20" spans="1:11" ht="24.6" hidden="1" customHeight="1">
      <c r="A20" s="485" t="s">
        <v>232</v>
      </c>
      <c r="B20" s="155"/>
      <c r="C20" s="227"/>
      <c r="D20" s="320"/>
      <c r="E20" s="227"/>
      <c r="F20" s="425">
        <v>0</v>
      </c>
      <c r="G20" s="320"/>
      <c r="H20" s="320"/>
      <c r="I20" s="320"/>
      <c r="J20" s="425">
        <v>0</v>
      </c>
    </row>
    <row r="21" spans="1:11" ht="20.25" hidden="1" customHeight="1">
      <c r="A21" s="485" t="s">
        <v>241</v>
      </c>
      <c r="B21" s="155"/>
      <c r="C21" s="227"/>
      <c r="D21" s="320"/>
      <c r="E21" s="227"/>
      <c r="F21" s="423">
        <v>0</v>
      </c>
      <c r="G21" s="320"/>
      <c r="H21" s="320"/>
      <c r="I21" s="320"/>
      <c r="J21" s="425">
        <v>0</v>
      </c>
    </row>
    <row r="22" spans="1:11" ht="20.25" customHeight="1">
      <c r="A22" s="486" t="s">
        <v>266</v>
      </c>
      <c r="B22" s="155"/>
      <c r="C22" s="227"/>
      <c r="D22" s="227">
        <v>-162626</v>
      </c>
      <c r="E22" s="227"/>
      <c r="F22" s="227">
        <v>859</v>
      </c>
      <c r="G22" s="227"/>
      <c r="H22" s="227">
        <v>6570</v>
      </c>
      <c r="I22" s="227"/>
      <c r="J22" s="463">
        <v>-165</v>
      </c>
    </row>
    <row r="23" spans="1:11" ht="20.25" customHeight="1">
      <c r="A23" s="532" t="s">
        <v>240</v>
      </c>
      <c r="B23" s="155"/>
      <c r="C23" s="227"/>
      <c r="D23" s="227">
        <v>32568</v>
      </c>
      <c r="E23" s="227"/>
      <c r="F23" s="502">
        <v>10386</v>
      </c>
      <c r="G23" s="227"/>
      <c r="H23" s="227">
        <v>32568</v>
      </c>
      <c r="I23" s="227"/>
      <c r="J23" s="501">
        <v>0</v>
      </c>
    </row>
    <row r="24" spans="1:11" ht="20.100000000000001" customHeight="1">
      <c r="A24" s="486" t="s">
        <v>220</v>
      </c>
      <c r="B24" s="155"/>
      <c r="C24" s="227"/>
      <c r="D24" s="421">
        <v>1901</v>
      </c>
      <c r="E24" s="227"/>
      <c r="F24" s="421">
        <v>2314</v>
      </c>
      <c r="G24" s="227"/>
      <c r="H24" s="421">
        <v>810</v>
      </c>
      <c r="I24" s="227"/>
      <c r="J24" s="517">
        <v>781</v>
      </c>
    </row>
    <row r="25" spans="1:11" ht="20.25" customHeight="1">
      <c r="A25" s="489" t="s">
        <v>255</v>
      </c>
      <c r="B25" s="155"/>
      <c r="C25" s="227"/>
      <c r="D25" s="227">
        <v>61361</v>
      </c>
      <c r="E25" s="227"/>
      <c r="F25" s="502">
        <v>2423</v>
      </c>
      <c r="G25" s="227"/>
      <c r="H25" s="227">
        <v>54731</v>
      </c>
      <c r="I25" s="227"/>
      <c r="J25" s="501">
        <v>0</v>
      </c>
    </row>
    <row r="26" spans="1:11" ht="20.25" customHeight="1">
      <c r="A26" s="247" t="s">
        <v>157</v>
      </c>
      <c r="B26" s="155"/>
      <c r="C26" s="227"/>
      <c r="D26" s="227">
        <v>23081</v>
      </c>
      <c r="E26" s="227"/>
      <c r="F26" s="227">
        <v>23287</v>
      </c>
      <c r="G26" s="227"/>
      <c r="H26" s="227">
        <v>11516</v>
      </c>
      <c r="I26" s="227"/>
      <c r="J26" s="227">
        <v>11010</v>
      </c>
    </row>
    <row r="27" spans="1:11" ht="20.100000000000001" customHeight="1">
      <c r="A27" s="532" t="s">
        <v>256</v>
      </c>
      <c r="B27" s="155"/>
      <c r="C27" s="227"/>
      <c r="D27" s="227"/>
      <c r="E27" s="227"/>
      <c r="G27" s="227"/>
      <c r="H27" s="320"/>
      <c r="I27" s="227"/>
      <c r="J27" s="320"/>
    </row>
    <row r="28" spans="1:11" ht="20.25" customHeight="1">
      <c r="A28" s="532" t="s">
        <v>229</v>
      </c>
      <c r="B28" s="155"/>
      <c r="C28" s="227"/>
      <c r="D28" s="227">
        <v>88898</v>
      </c>
      <c r="E28" s="227"/>
      <c r="F28" s="502">
        <v>7165</v>
      </c>
      <c r="G28" s="227"/>
      <c r="H28" s="422">
        <v>54206</v>
      </c>
      <c r="I28" s="227"/>
      <c r="J28" s="502">
        <v>-1432</v>
      </c>
    </row>
    <row r="29" spans="1:11" ht="20.25" customHeight="1">
      <c r="A29" s="247" t="s">
        <v>74</v>
      </c>
      <c r="B29" s="155"/>
      <c r="C29" s="227"/>
      <c r="D29" s="320">
        <v>0</v>
      </c>
      <c r="E29" s="227"/>
      <c r="F29" s="227">
        <v>202</v>
      </c>
      <c r="G29" s="227"/>
      <c r="H29" s="320">
        <v>0</v>
      </c>
      <c r="I29" s="227"/>
      <c r="J29" s="345">
        <v>123</v>
      </c>
    </row>
    <row r="30" spans="1:11" ht="20.25" customHeight="1">
      <c r="A30" s="247" t="s">
        <v>200</v>
      </c>
      <c r="B30" s="155"/>
      <c r="C30" s="69"/>
      <c r="D30" s="487">
        <v>0</v>
      </c>
      <c r="E30" s="227"/>
      <c r="F30" s="503">
        <v>0</v>
      </c>
      <c r="G30" s="227"/>
      <c r="H30" s="422">
        <v>-1372586</v>
      </c>
      <c r="I30" s="227"/>
      <c r="J30" s="502">
        <v>-1601702</v>
      </c>
      <c r="K30" s="190"/>
    </row>
    <row r="31" spans="1:11" ht="20.25" customHeight="1">
      <c r="A31" s="486" t="s">
        <v>221</v>
      </c>
      <c r="B31" s="155"/>
      <c r="C31" s="69"/>
      <c r="D31" s="487">
        <v>0</v>
      </c>
      <c r="E31" s="227"/>
      <c r="F31" s="503">
        <v>0</v>
      </c>
      <c r="G31" s="227"/>
      <c r="H31" s="422">
        <v>-13668</v>
      </c>
      <c r="I31" s="227"/>
      <c r="J31" s="422">
        <v>-16271</v>
      </c>
      <c r="K31" s="190"/>
    </row>
    <row r="32" spans="1:11" s="4" customFormat="1" ht="20.25" customHeight="1">
      <c r="A32" s="247" t="s">
        <v>89</v>
      </c>
      <c r="B32" s="155"/>
      <c r="C32" s="227"/>
      <c r="D32" s="228">
        <v>37532</v>
      </c>
      <c r="E32" s="227"/>
      <c r="F32" s="533">
        <v>73955</v>
      </c>
      <c r="G32" s="227"/>
      <c r="H32" s="228">
        <v>23696</v>
      </c>
      <c r="I32" s="227"/>
      <c r="J32" s="504">
        <v>51416</v>
      </c>
    </row>
    <row r="33" spans="1:10" s="4" customFormat="1" ht="20.25" customHeight="1">
      <c r="A33" s="323"/>
      <c r="B33" s="155"/>
      <c r="C33" s="138"/>
      <c r="D33" s="505">
        <f>SUM(D11:D32)</f>
        <v>2405500</v>
      </c>
      <c r="E33" s="138"/>
      <c r="F33" s="506">
        <f>SUM(F11:F32)</f>
        <v>2301298</v>
      </c>
      <c r="G33" s="138"/>
      <c r="H33" s="505">
        <f>SUM(H11:H32)</f>
        <v>1024202</v>
      </c>
      <c r="I33" s="138"/>
      <c r="J33" s="506">
        <f>SUM(J11:J32)</f>
        <v>890371</v>
      </c>
    </row>
    <row r="34" spans="1:10" s="4" customFormat="1" ht="20.25" customHeight="1">
      <c r="A34" s="508" t="s">
        <v>70</v>
      </c>
      <c r="B34" s="508"/>
      <c r="C34" s="139"/>
      <c r="D34" s="139"/>
      <c r="E34" s="139"/>
      <c r="F34" s="139"/>
      <c r="G34" s="139"/>
      <c r="H34" s="139"/>
      <c r="I34" s="139"/>
      <c r="J34" s="139"/>
    </row>
    <row r="35" spans="1:10" s="4" customFormat="1" ht="20.25" customHeight="1">
      <c r="A35" s="509" t="s">
        <v>133</v>
      </c>
      <c r="B35" s="155"/>
      <c r="C35" s="120"/>
      <c r="D35" s="227">
        <v>105380</v>
      </c>
      <c r="E35" s="227"/>
      <c r="F35" s="227">
        <v>355348</v>
      </c>
      <c r="G35" s="227"/>
      <c r="H35" s="227">
        <v>175242</v>
      </c>
      <c r="I35" s="227"/>
      <c r="J35" s="227">
        <v>341243</v>
      </c>
    </row>
    <row r="36" spans="1:10" s="4" customFormat="1" ht="20.25" customHeight="1">
      <c r="A36" s="510" t="s">
        <v>55</v>
      </c>
      <c r="B36" s="155"/>
      <c r="C36" s="120"/>
      <c r="D36" s="227">
        <v>-215996</v>
      </c>
      <c r="E36" s="227"/>
      <c r="F36" s="227">
        <v>685247</v>
      </c>
      <c r="G36" s="227"/>
      <c r="H36" s="227">
        <v>-103750</v>
      </c>
      <c r="I36" s="227"/>
      <c r="J36" s="227">
        <v>439032</v>
      </c>
    </row>
    <row r="37" spans="1:10" s="4" customFormat="1" ht="20.25" customHeight="1">
      <c r="A37" s="509" t="s">
        <v>198</v>
      </c>
      <c r="B37" s="155"/>
      <c r="C37" s="120"/>
      <c r="D37" s="227">
        <v>62296</v>
      </c>
      <c r="E37" s="227"/>
      <c r="F37" s="503">
        <v>0</v>
      </c>
      <c r="G37" s="227"/>
      <c r="H37" s="227">
        <v>42783</v>
      </c>
      <c r="I37" s="227"/>
      <c r="J37" s="503">
        <v>0</v>
      </c>
    </row>
    <row r="38" spans="1:10" s="4" customFormat="1" ht="20.25" customHeight="1">
      <c r="A38" s="510" t="s">
        <v>2</v>
      </c>
      <c r="B38" s="155"/>
      <c r="C38" s="120"/>
      <c r="D38" s="227">
        <v>21569</v>
      </c>
      <c r="E38" s="227"/>
      <c r="F38" s="421">
        <v>38384</v>
      </c>
      <c r="G38" s="227"/>
      <c r="H38" s="227">
        <v>11003</v>
      </c>
      <c r="I38" s="227"/>
      <c r="J38" s="463">
        <v>19727</v>
      </c>
    </row>
    <row r="39" spans="1:10" s="4" customFormat="1" ht="20.25" customHeight="1">
      <c r="A39" s="509" t="s">
        <v>185</v>
      </c>
      <c r="B39" s="155"/>
      <c r="C39" s="120"/>
      <c r="D39" s="227">
        <v>-12647</v>
      </c>
      <c r="E39" s="227"/>
      <c r="F39" s="227">
        <v>-7430</v>
      </c>
      <c r="G39" s="227"/>
      <c r="H39" s="227">
        <v>-9965</v>
      </c>
      <c r="I39" s="227"/>
      <c r="J39" s="227">
        <v>-7430</v>
      </c>
    </row>
    <row r="40" spans="1:10" s="4" customFormat="1" ht="20.25" customHeight="1">
      <c r="A40" s="510" t="s">
        <v>33</v>
      </c>
      <c r="B40" s="155"/>
      <c r="C40" s="120"/>
      <c r="D40" s="227">
        <v>-21399</v>
      </c>
      <c r="E40" s="227"/>
      <c r="F40" s="227">
        <v>4053</v>
      </c>
      <c r="G40" s="227"/>
      <c r="H40" s="421">
        <v>4989</v>
      </c>
      <c r="I40" s="227"/>
      <c r="J40" s="424">
        <v>0</v>
      </c>
    </row>
    <row r="41" spans="1:10" s="4" customFormat="1" ht="20.100000000000001" customHeight="1">
      <c r="A41" s="509" t="s">
        <v>135</v>
      </c>
      <c r="B41" s="155"/>
      <c r="C41" s="120"/>
      <c r="D41" s="227">
        <v>500768</v>
      </c>
      <c r="E41" s="227"/>
      <c r="F41" s="227">
        <v>-245054</v>
      </c>
      <c r="G41" s="227"/>
      <c r="H41" s="227">
        <v>381419</v>
      </c>
      <c r="I41" s="227"/>
      <c r="J41" s="227">
        <v>-285496</v>
      </c>
    </row>
    <row r="42" spans="1:10" s="4" customFormat="1" ht="20.25" customHeight="1">
      <c r="A42" s="509" t="s">
        <v>239</v>
      </c>
      <c r="B42" s="155"/>
      <c r="C42" s="120"/>
      <c r="D42" s="136">
        <v>0</v>
      </c>
      <c r="E42" s="227"/>
      <c r="F42" s="462">
        <v>36360</v>
      </c>
      <c r="G42" s="136"/>
      <c r="H42" s="136">
        <v>0</v>
      </c>
      <c r="I42" s="136"/>
      <c r="J42" s="136">
        <v>0</v>
      </c>
    </row>
    <row r="43" spans="1:10" s="4" customFormat="1" ht="20.25" customHeight="1">
      <c r="A43" s="509" t="s">
        <v>190</v>
      </c>
      <c r="B43" s="155"/>
      <c r="C43" s="120"/>
      <c r="D43" s="462">
        <v>0</v>
      </c>
      <c r="E43" s="227"/>
      <c r="F43" s="463">
        <v>9487</v>
      </c>
      <c r="G43" s="320"/>
      <c r="H43" s="462">
        <v>0</v>
      </c>
      <c r="I43" s="320"/>
      <c r="J43" s="424">
        <v>0</v>
      </c>
    </row>
    <row r="44" spans="1:10" s="4" customFormat="1" ht="20.25" customHeight="1">
      <c r="A44" s="208" t="s">
        <v>168</v>
      </c>
      <c r="B44" s="155"/>
      <c r="C44" s="120"/>
      <c r="D44" s="228">
        <v>-18218</v>
      </c>
      <c r="E44" s="227"/>
      <c r="F44" s="228">
        <v>-41035</v>
      </c>
      <c r="G44" s="227"/>
      <c r="H44" s="140">
        <v>-8160</v>
      </c>
      <c r="I44" s="227"/>
      <c r="J44" s="140">
        <v>-16606</v>
      </c>
    </row>
    <row r="45" spans="1:10" s="4" customFormat="1" ht="20.25" customHeight="1">
      <c r="A45" s="208" t="s">
        <v>150</v>
      </c>
      <c r="B45" s="155"/>
      <c r="C45" s="60"/>
      <c r="D45" s="463">
        <f>SUM(D33,D35:D44)</f>
        <v>2827253</v>
      </c>
      <c r="E45" s="138"/>
      <c r="F45" s="138">
        <f>SUM(F33,F35:F44)</f>
        <v>3136658</v>
      </c>
      <c r="G45" s="138"/>
      <c r="H45" s="463">
        <f>SUM(H33:H44)</f>
        <v>1517763</v>
      </c>
      <c r="I45" s="138"/>
      <c r="J45" s="138">
        <f>SUM(J33:J44)</f>
        <v>1380841</v>
      </c>
    </row>
    <row r="46" spans="1:10" s="4" customFormat="1" ht="20.25" customHeight="1">
      <c r="A46" s="208" t="s">
        <v>263</v>
      </c>
      <c r="B46" s="155"/>
      <c r="C46" s="120"/>
      <c r="D46" s="466">
        <v>-161213</v>
      </c>
      <c r="E46" s="227"/>
      <c r="F46" s="228">
        <v>-109253</v>
      </c>
      <c r="G46" s="227"/>
      <c r="H46" s="464">
        <v>-59286</v>
      </c>
      <c r="I46" s="227"/>
      <c r="J46" s="229">
        <v>-11623</v>
      </c>
    </row>
    <row r="47" spans="1:10" s="4" customFormat="1" ht="20.25" customHeight="1">
      <c r="A47" s="511" t="s">
        <v>75</v>
      </c>
      <c r="B47" s="155"/>
      <c r="C47" s="59"/>
      <c r="D47" s="465">
        <f>SUM(D45:D46)</f>
        <v>2666040</v>
      </c>
      <c r="E47" s="59"/>
      <c r="F47" s="142">
        <f>SUM(F45:F46)</f>
        <v>3027405</v>
      </c>
      <c r="G47" s="59"/>
      <c r="H47" s="465">
        <f>SUM(H45:H46)</f>
        <v>1458477</v>
      </c>
      <c r="I47" s="59"/>
      <c r="J47" s="142">
        <f>SUM(J45:J46)</f>
        <v>1369218</v>
      </c>
    </row>
    <row r="48" spans="1:10" s="4" customFormat="1" ht="20.25" customHeight="1">
      <c r="A48" s="141"/>
      <c r="B48" s="24"/>
      <c r="C48" s="59"/>
      <c r="D48" s="59"/>
      <c r="E48" s="59"/>
      <c r="F48" s="59"/>
      <c r="G48" s="59"/>
      <c r="H48" s="59"/>
      <c r="I48" s="59"/>
      <c r="J48" s="59"/>
    </row>
    <row r="49" spans="1:10" s="4" customFormat="1" ht="20.25" customHeight="1">
      <c r="A49" s="141"/>
      <c r="B49" s="24"/>
      <c r="C49" s="59"/>
      <c r="D49" s="59"/>
      <c r="E49" s="59"/>
      <c r="F49" s="59"/>
      <c r="G49" s="59"/>
      <c r="H49" s="59"/>
      <c r="I49" s="59"/>
      <c r="J49" s="59"/>
    </row>
    <row r="50" spans="1:10" s="4" customFormat="1" ht="20.25" customHeight="1">
      <c r="A50" s="141"/>
      <c r="B50" s="24"/>
      <c r="C50" s="59"/>
      <c r="D50" s="59"/>
      <c r="E50" s="59"/>
      <c r="F50" s="59"/>
      <c r="G50" s="59"/>
      <c r="H50" s="59"/>
      <c r="I50" s="59"/>
      <c r="J50" s="59"/>
    </row>
    <row r="51" spans="1:10" s="4" customFormat="1" ht="20.25" customHeight="1">
      <c r="A51" s="19" t="s">
        <v>11</v>
      </c>
      <c r="B51" s="24"/>
      <c r="C51" s="3"/>
      <c r="D51" s="518"/>
      <c r="E51" s="518"/>
      <c r="F51" s="518"/>
      <c r="G51" s="518"/>
      <c r="H51" s="518"/>
      <c r="I51" s="518"/>
      <c r="J51" s="518"/>
    </row>
    <row r="52" spans="1:10" s="4" customFormat="1" ht="20.25" customHeight="1">
      <c r="A52" s="23" t="s">
        <v>129</v>
      </c>
      <c r="B52" s="24"/>
      <c r="C52" s="3"/>
      <c r="D52" s="519"/>
      <c r="E52" s="518"/>
      <c r="F52" s="519"/>
      <c r="G52" s="518"/>
      <c r="H52" s="519"/>
      <c r="I52" s="518"/>
      <c r="J52" s="519"/>
    </row>
    <row r="53" spans="1:10" s="4" customFormat="1" ht="18.75" customHeight="1">
      <c r="A53" s="23"/>
      <c r="B53" s="24"/>
      <c r="C53" s="3"/>
      <c r="D53" s="519"/>
      <c r="E53" s="518"/>
      <c r="F53" s="519"/>
      <c r="G53" s="518"/>
      <c r="H53" s="519"/>
      <c r="I53" s="518"/>
      <c r="J53" s="519"/>
    </row>
    <row r="54" spans="1:10" s="4" customFormat="1" ht="18.75" customHeight="1">
      <c r="A54" s="111"/>
      <c r="B54" s="14"/>
      <c r="C54" s="3"/>
      <c r="D54" s="538" t="s">
        <v>51</v>
      </c>
      <c r="E54" s="538"/>
      <c r="F54" s="538"/>
      <c r="G54" s="21"/>
      <c r="H54" s="538" t="s">
        <v>52</v>
      </c>
      <c r="I54" s="538"/>
      <c r="J54" s="538"/>
    </row>
    <row r="55" spans="1:10" s="4" customFormat="1" ht="18.75" customHeight="1">
      <c r="A55" s="6"/>
      <c r="B55" s="24"/>
      <c r="C55" s="9"/>
      <c r="D55" s="537" t="s">
        <v>53</v>
      </c>
      <c r="E55" s="537"/>
      <c r="F55" s="537"/>
      <c r="G55" s="470"/>
      <c r="H55" s="537" t="s">
        <v>54</v>
      </c>
      <c r="I55" s="537"/>
      <c r="J55" s="537"/>
    </row>
    <row r="56" spans="1:10" s="4" customFormat="1" ht="18.75" customHeight="1">
      <c r="A56" s="6"/>
      <c r="B56" s="18"/>
      <c r="C56" s="9"/>
      <c r="D56" s="556" t="s">
        <v>281</v>
      </c>
      <c r="E56" s="557"/>
      <c r="F56" s="557"/>
      <c r="G56" s="470"/>
      <c r="H56" s="556" t="s">
        <v>281</v>
      </c>
      <c r="I56" s="557"/>
      <c r="J56" s="557"/>
    </row>
    <row r="57" spans="1:10" s="4" customFormat="1" ht="18.75" customHeight="1">
      <c r="A57" s="6"/>
      <c r="B57" s="18"/>
      <c r="C57" s="9"/>
      <c r="D57" s="553" t="s">
        <v>275</v>
      </c>
      <c r="E57" s="554"/>
      <c r="F57" s="554"/>
      <c r="G57" s="470"/>
      <c r="H57" s="553" t="s">
        <v>275</v>
      </c>
      <c r="I57" s="554"/>
      <c r="J57" s="554"/>
    </row>
    <row r="58" spans="1:10" s="4" customFormat="1" ht="18.75" customHeight="1">
      <c r="A58" s="6"/>
      <c r="B58" s="18"/>
      <c r="C58" s="17"/>
      <c r="D58" s="520" t="s">
        <v>243</v>
      </c>
      <c r="E58" s="521"/>
      <c r="F58" s="520" t="s">
        <v>235</v>
      </c>
      <c r="G58" s="521"/>
      <c r="H58" s="520" t="s">
        <v>243</v>
      </c>
      <c r="I58" s="521"/>
      <c r="J58" s="520" t="s">
        <v>235</v>
      </c>
    </row>
    <row r="59" spans="1:10" s="4" customFormat="1" ht="18.75" customHeight="1">
      <c r="A59" s="7"/>
      <c r="B59" s="18"/>
      <c r="C59" s="143"/>
      <c r="D59" s="555" t="s">
        <v>123</v>
      </c>
      <c r="E59" s="555"/>
      <c r="F59" s="555"/>
      <c r="G59" s="555"/>
      <c r="H59" s="555"/>
      <c r="I59" s="555"/>
      <c r="J59" s="555"/>
    </row>
    <row r="60" spans="1:10" ht="18.75" customHeight="1">
      <c r="A60" s="133" t="s">
        <v>8</v>
      </c>
      <c r="B60" s="24"/>
      <c r="C60" s="144"/>
      <c r="D60" s="522"/>
      <c r="E60" s="523"/>
      <c r="F60" s="522"/>
      <c r="G60" s="523"/>
      <c r="H60" s="522"/>
      <c r="I60" s="523"/>
      <c r="J60" s="522"/>
    </row>
    <row r="61" spans="1:10" ht="18.75" hidden="1" customHeight="1">
      <c r="A61" s="137" t="s">
        <v>225</v>
      </c>
      <c r="B61" s="155"/>
      <c r="C61" s="120"/>
      <c r="D61" s="320"/>
      <c r="E61" s="227"/>
      <c r="F61" s="136">
        <v>0</v>
      </c>
      <c r="G61" s="320"/>
      <c r="H61" s="324"/>
      <c r="I61" s="320"/>
      <c r="J61" s="324">
        <v>0</v>
      </c>
    </row>
    <row r="62" spans="1:10" ht="18.75" hidden="1" customHeight="1">
      <c r="A62" s="137" t="s">
        <v>218</v>
      </c>
      <c r="B62" s="155"/>
      <c r="C62" s="120"/>
      <c r="D62" s="320"/>
      <c r="E62" s="227"/>
      <c r="F62" s="320">
        <v>0</v>
      </c>
      <c r="G62" s="320"/>
      <c r="H62" s="324"/>
      <c r="I62" s="320"/>
      <c r="J62" s="324">
        <v>0</v>
      </c>
    </row>
    <row r="63" spans="1:10" ht="18.75" customHeight="1">
      <c r="A63" s="137" t="s">
        <v>287</v>
      </c>
      <c r="B63" s="155"/>
      <c r="C63" s="120"/>
      <c r="D63" s="320">
        <v>0</v>
      </c>
      <c r="E63" s="227"/>
      <c r="F63" s="320">
        <v>0</v>
      </c>
      <c r="G63" s="320"/>
      <c r="H63" s="227">
        <v>-6</v>
      </c>
      <c r="I63" s="320"/>
      <c r="J63" s="324">
        <v>0</v>
      </c>
    </row>
    <row r="64" spans="1:10" ht="18.600000000000001" customHeight="1">
      <c r="A64" s="137" t="s">
        <v>158</v>
      </c>
      <c r="B64" s="155"/>
      <c r="C64" s="120"/>
      <c r="D64" s="227">
        <v>140964</v>
      </c>
      <c r="E64" s="227"/>
      <c r="F64" s="227">
        <v>1507</v>
      </c>
      <c r="G64" s="227"/>
      <c r="H64" s="230">
        <v>14558</v>
      </c>
      <c r="I64" s="227"/>
      <c r="J64" s="230">
        <v>644</v>
      </c>
    </row>
    <row r="65" spans="1:10" ht="18.600000000000001" customHeight="1">
      <c r="A65" s="137" t="s">
        <v>252</v>
      </c>
      <c r="B65" s="155"/>
      <c r="C65" s="120"/>
      <c r="D65" s="227"/>
      <c r="E65" s="227"/>
      <c r="F65" s="227"/>
      <c r="G65" s="227"/>
      <c r="H65" s="230"/>
      <c r="I65" s="227"/>
      <c r="J65" s="230"/>
    </row>
    <row r="66" spans="1:10" ht="18.75" customHeight="1">
      <c r="A66" s="135" t="s">
        <v>253</v>
      </c>
      <c r="B66" s="24"/>
      <c r="C66" s="120"/>
      <c r="D66" s="227">
        <v>-183862</v>
      </c>
      <c r="E66" s="227"/>
      <c r="F66" s="227">
        <v>-347113</v>
      </c>
      <c r="G66" s="227"/>
      <c r="H66" s="230">
        <v>-125312</v>
      </c>
      <c r="I66" s="227"/>
      <c r="J66" s="230">
        <v>-172822</v>
      </c>
    </row>
    <row r="67" spans="1:10" s="143" customFormat="1" ht="18.75" customHeight="1">
      <c r="A67" s="145" t="s">
        <v>148</v>
      </c>
      <c r="B67" s="26"/>
      <c r="C67" s="120"/>
      <c r="D67" s="227">
        <v>-1879</v>
      </c>
      <c r="E67" s="227"/>
      <c r="F67" s="227">
        <v>-4243</v>
      </c>
      <c r="G67" s="227"/>
      <c r="H67" s="227">
        <v>-938</v>
      </c>
      <c r="I67" s="227"/>
      <c r="J67" s="230">
        <v>-3513</v>
      </c>
    </row>
    <row r="68" spans="1:10" s="143" customFormat="1" ht="18.75" customHeight="1">
      <c r="A68" s="191" t="s">
        <v>201</v>
      </c>
      <c r="B68" s="26"/>
      <c r="C68" s="120"/>
      <c r="D68" s="136">
        <v>0</v>
      </c>
      <c r="E68" s="227"/>
      <c r="F68" s="136">
        <v>0</v>
      </c>
      <c r="G68" s="227"/>
      <c r="H68" s="230">
        <v>1372586</v>
      </c>
      <c r="I68" s="227"/>
      <c r="J68" s="230">
        <v>1601702</v>
      </c>
    </row>
    <row r="69" spans="1:10" s="143" customFormat="1" ht="18.75" customHeight="1">
      <c r="A69" s="246" t="s">
        <v>197</v>
      </c>
      <c r="B69" s="26"/>
      <c r="C69" s="120"/>
      <c r="D69" s="230">
        <v>13668</v>
      </c>
      <c r="E69" s="227"/>
      <c r="F69" s="230">
        <v>16271</v>
      </c>
      <c r="G69" s="227"/>
      <c r="H69" s="230">
        <v>13668</v>
      </c>
      <c r="I69" s="227"/>
      <c r="J69" s="230">
        <v>16271</v>
      </c>
    </row>
    <row r="70" spans="1:10" ht="18.75" customHeight="1">
      <c r="A70" s="1" t="s">
        <v>265</v>
      </c>
      <c r="B70" s="24"/>
      <c r="C70" s="146"/>
      <c r="D70" s="153">
        <f>SUM(D61:D69)</f>
        <v>-31109</v>
      </c>
      <c r="E70" s="146"/>
      <c r="F70" s="147">
        <f>SUM(F61:F69)</f>
        <v>-333578</v>
      </c>
      <c r="G70" s="146"/>
      <c r="H70" s="153">
        <f>SUM(H61:H69)</f>
        <v>1274556</v>
      </c>
      <c r="I70" s="146"/>
      <c r="J70" s="153">
        <f>SUM(J61:J69)</f>
        <v>1442282</v>
      </c>
    </row>
    <row r="71" spans="1:10" ht="12" customHeight="1">
      <c r="A71" s="1"/>
      <c r="B71" s="24"/>
      <c r="C71" s="148"/>
      <c r="D71" s="149"/>
      <c r="E71" s="148"/>
      <c r="F71" s="149"/>
      <c r="G71" s="148"/>
      <c r="H71" s="149"/>
      <c r="I71" s="148"/>
      <c r="J71" s="149"/>
    </row>
    <row r="72" spans="1:10" ht="18.600000000000001" customHeight="1">
      <c r="A72" s="133" t="s">
        <v>9</v>
      </c>
      <c r="B72" s="24"/>
      <c r="C72" s="150"/>
      <c r="D72" s="151"/>
      <c r="E72" s="150"/>
      <c r="F72" s="151"/>
      <c r="G72" s="150"/>
      <c r="H72" s="151"/>
      <c r="I72" s="150"/>
      <c r="J72" s="151"/>
    </row>
    <row r="73" spans="1:10" s="8" customFormat="1" ht="18.75" customHeight="1">
      <c r="A73" s="152" t="s">
        <v>69</v>
      </c>
      <c r="B73" s="24"/>
      <c r="C73" s="120"/>
      <c r="D73" s="463">
        <v>-48534</v>
      </c>
      <c r="E73" s="463"/>
      <c r="F73" s="463">
        <v>-79765</v>
      </c>
      <c r="G73" s="463"/>
      <c r="H73" s="514">
        <v>-32598</v>
      </c>
      <c r="I73" s="463"/>
      <c r="J73" s="514">
        <v>-59725</v>
      </c>
    </row>
    <row r="74" spans="1:10" ht="18.75" customHeight="1">
      <c r="A74" s="194" t="s">
        <v>251</v>
      </c>
      <c r="B74" s="24"/>
      <c r="C74" s="150"/>
      <c r="D74" s="513"/>
      <c r="E74" s="515"/>
      <c r="F74" s="513"/>
      <c r="G74" s="515"/>
      <c r="H74" s="516"/>
      <c r="I74" s="515"/>
      <c r="J74" s="516"/>
    </row>
    <row r="75" spans="1:10" ht="18.75" customHeight="1">
      <c r="A75" s="194" t="s">
        <v>186</v>
      </c>
      <c r="B75" s="24"/>
      <c r="C75" s="150"/>
      <c r="D75" s="463">
        <v>-544000</v>
      </c>
      <c r="E75" s="463"/>
      <c r="F75" s="463">
        <v>-225478</v>
      </c>
      <c r="G75" s="463"/>
      <c r="H75" s="514">
        <v>-465000</v>
      </c>
      <c r="I75" s="463"/>
      <c r="J75" s="514">
        <v>-469581</v>
      </c>
    </row>
    <row r="76" spans="1:10" ht="18.75" customHeight="1">
      <c r="A76" s="135" t="s">
        <v>219</v>
      </c>
      <c r="B76" s="24"/>
      <c r="D76" s="463">
        <v>-15341</v>
      </c>
      <c r="E76" s="463"/>
      <c r="F76" s="513">
        <v>-14312</v>
      </c>
      <c r="G76" s="463"/>
      <c r="H76" s="513">
        <v>-12256</v>
      </c>
      <c r="I76" s="463"/>
      <c r="J76" s="507">
        <v>-13592</v>
      </c>
    </row>
    <row r="77" spans="1:10" ht="18.75" hidden="1" customHeight="1">
      <c r="A77" s="247" t="s">
        <v>270</v>
      </c>
      <c r="B77" s="24"/>
      <c r="D77" s="463"/>
      <c r="E77" s="463"/>
      <c r="F77" s="463">
        <v>0</v>
      </c>
      <c r="G77" s="463"/>
      <c r="H77" s="524"/>
      <c r="I77" s="463"/>
      <c r="J77" s="513">
        <v>0</v>
      </c>
    </row>
    <row r="78" spans="1:10" ht="18.75" customHeight="1">
      <c r="A78" s="137" t="s">
        <v>270</v>
      </c>
      <c r="B78" s="24"/>
      <c r="C78" s="120"/>
      <c r="D78" s="463">
        <v>0</v>
      </c>
      <c r="E78" s="463"/>
      <c r="F78" s="463">
        <v>0</v>
      </c>
      <c r="G78" s="463"/>
      <c r="H78" s="524">
        <v>175000</v>
      </c>
      <c r="I78" s="463"/>
      <c r="J78" s="513">
        <v>0</v>
      </c>
    </row>
    <row r="79" spans="1:10" ht="18.75" customHeight="1">
      <c r="A79" s="137" t="s">
        <v>286</v>
      </c>
      <c r="B79" s="24"/>
      <c r="C79" s="120"/>
      <c r="D79" s="463">
        <v>0</v>
      </c>
      <c r="E79" s="463"/>
      <c r="F79" s="463">
        <v>0</v>
      </c>
      <c r="G79" s="463"/>
      <c r="H79" s="524">
        <v>-175000</v>
      </c>
      <c r="I79" s="463"/>
      <c r="J79" s="513">
        <v>0</v>
      </c>
    </row>
    <row r="80" spans="1:10" ht="18.75" customHeight="1">
      <c r="A80" s="135" t="s">
        <v>254</v>
      </c>
      <c r="B80" s="24"/>
      <c r="C80" s="120"/>
      <c r="D80" s="463">
        <v>-753930</v>
      </c>
      <c r="E80" s="463"/>
      <c r="F80" s="463">
        <v>-594518</v>
      </c>
      <c r="G80" s="463"/>
      <c r="H80" s="524">
        <v>-623706</v>
      </c>
      <c r="I80" s="463"/>
      <c r="J80" s="513">
        <v>-449453</v>
      </c>
    </row>
    <row r="81" spans="1:13" ht="18.75" customHeight="1">
      <c r="A81" s="135" t="s">
        <v>216</v>
      </c>
      <c r="B81" s="24"/>
      <c r="C81" s="120"/>
      <c r="D81" s="517">
        <v>0</v>
      </c>
      <c r="E81" s="463"/>
      <c r="F81" s="516">
        <v>3257</v>
      </c>
      <c r="G81" s="463"/>
      <c r="H81" s="517">
        <v>0</v>
      </c>
      <c r="I81" s="463"/>
      <c r="J81" s="517">
        <v>3257</v>
      </c>
    </row>
    <row r="82" spans="1:13" ht="18.75" customHeight="1">
      <c r="A82" s="194" t="s">
        <v>222</v>
      </c>
      <c r="B82" s="24"/>
      <c r="C82" s="120"/>
      <c r="D82" s="516">
        <v>-1565342</v>
      </c>
      <c r="E82" s="463"/>
      <c r="F82" s="516">
        <v>-1441459</v>
      </c>
      <c r="G82" s="463"/>
      <c r="H82" s="517">
        <v>-1536716</v>
      </c>
      <c r="I82" s="463"/>
      <c r="J82" s="517">
        <v>-1418506</v>
      </c>
    </row>
    <row r="83" spans="1:13" ht="18.75" customHeight="1">
      <c r="A83" s="1" t="s">
        <v>233</v>
      </c>
      <c r="B83" s="24"/>
      <c r="C83" s="118"/>
      <c r="D83" s="153">
        <f>SUM(D73:D82)</f>
        <v>-2927147</v>
      </c>
      <c r="E83" s="448"/>
      <c r="F83" s="153">
        <f>SUM(F73:F82)</f>
        <v>-2352275</v>
      </c>
      <c r="G83" s="448"/>
      <c r="H83" s="153">
        <f>SUM(H73:H82)</f>
        <v>-2670276</v>
      </c>
      <c r="I83" s="448"/>
      <c r="J83" s="153">
        <f>SUM(J73:J82)</f>
        <v>-2407600</v>
      </c>
    </row>
    <row r="84" spans="1:13" ht="12" customHeight="1">
      <c r="A84" s="1"/>
      <c r="B84" s="24"/>
      <c r="C84" s="34"/>
      <c r="D84" s="463"/>
      <c r="E84" s="513"/>
      <c r="F84" s="463"/>
      <c r="G84" s="513"/>
      <c r="H84" s="463"/>
      <c r="I84" s="513"/>
      <c r="J84" s="463"/>
    </row>
    <row r="85" spans="1:13" s="322" customFormat="1" ht="18.600000000000001" customHeight="1">
      <c r="A85" s="195" t="s">
        <v>257</v>
      </c>
      <c r="B85" s="155"/>
      <c r="C85" s="34"/>
      <c r="D85" s="463"/>
      <c r="E85" s="513"/>
      <c r="F85" s="463"/>
      <c r="G85" s="513"/>
      <c r="H85" s="463"/>
      <c r="I85" s="513"/>
      <c r="J85" s="463"/>
    </row>
    <row r="86" spans="1:13" s="322" customFormat="1" ht="18.75" customHeight="1">
      <c r="A86" s="247" t="s">
        <v>179</v>
      </c>
      <c r="B86" s="155"/>
      <c r="C86" s="59"/>
      <c r="D86" s="463">
        <f>D47+D70+D83</f>
        <v>-292216</v>
      </c>
      <c r="E86" s="463"/>
      <c r="F86" s="463">
        <f>F47+F70+F83</f>
        <v>341552</v>
      </c>
      <c r="G86" s="463"/>
      <c r="H86" s="463">
        <f>H47+H70+H83</f>
        <v>62757</v>
      </c>
      <c r="I86" s="463">
        <f>I47+I70+I83</f>
        <v>0</v>
      </c>
      <c r="J86" s="463">
        <f>J47+J70+J83</f>
        <v>403900</v>
      </c>
    </row>
    <row r="87" spans="1:13" ht="18.75" customHeight="1">
      <c r="A87" s="154" t="s">
        <v>161</v>
      </c>
      <c r="B87" s="24"/>
      <c r="C87" s="120"/>
      <c r="D87" s="513"/>
      <c r="E87" s="513"/>
      <c r="F87" s="513"/>
      <c r="G87" s="513"/>
      <c r="H87" s="513"/>
      <c r="I87" s="513"/>
      <c r="J87" s="513"/>
    </row>
    <row r="88" spans="1:13" ht="18.75" customHeight="1">
      <c r="A88" s="195" t="s">
        <v>162</v>
      </c>
      <c r="B88" s="155"/>
      <c r="C88" s="120"/>
      <c r="D88" s="466">
        <v>-10276</v>
      </c>
      <c r="E88" s="463"/>
      <c r="F88" s="466">
        <v>15713</v>
      </c>
      <c r="G88" s="463"/>
      <c r="H88" s="512">
        <v>0</v>
      </c>
      <c r="I88" s="463"/>
      <c r="J88" s="512">
        <v>0</v>
      </c>
    </row>
    <row r="89" spans="1:13" s="322" customFormat="1" ht="18.75" customHeight="1">
      <c r="A89" s="323" t="s">
        <v>257</v>
      </c>
      <c r="B89" s="155"/>
      <c r="C89" s="120"/>
      <c r="D89" s="448">
        <f>SUM(D86:D88)</f>
        <v>-302492</v>
      </c>
      <c r="E89" s="448"/>
      <c r="F89" s="448">
        <f>SUM(F86:F88)</f>
        <v>357265</v>
      </c>
      <c r="G89" s="448"/>
      <c r="H89" s="448">
        <f>SUM(H86:H88)</f>
        <v>62757</v>
      </c>
      <c r="I89" s="448"/>
      <c r="J89" s="448">
        <f>SUM(J86:J88)</f>
        <v>403900</v>
      </c>
    </row>
    <row r="90" spans="1:13" ht="18.75" customHeight="1">
      <c r="A90" s="134" t="s">
        <v>170</v>
      </c>
      <c r="B90" s="24"/>
      <c r="C90" s="156"/>
      <c r="D90" s="463">
        <f>'BS 2-4'!F11</f>
        <v>1766784</v>
      </c>
      <c r="E90" s="463"/>
      <c r="F90" s="463">
        <v>1144528</v>
      </c>
      <c r="G90" s="463"/>
      <c r="H90" s="463">
        <f>'BS 2-4'!J11</f>
        <v>479388</v>
      </c>
      <c r="I90" s="463"/>
      <c r="J90" s="463">
        <v>188569</v>
      </c>
    </row>
    <row r="91" spans="1:13" ht="18.75" customHeight="1" thickBot="1">
      <c r="A91" s="250" t="s">
        <v>282</v>
      </c>
      <c r="B91" s="157"/>
      <c r="D91" s="525">
        <f>SUM(D89:D90)</f>
        <v>1464292</v>
      </c>
      <c r="E91" s="448"/>
      <c r="F91" s="525">
        <f>SUM(F89:F90)</f>
        <v>1501793</v>
      </c>
      <c r="G91" s="448"/>
      <c r="H91" s="525">
        <f>SUM(H89:H90)</f>
        <v>542145</v>
      </c>
      <c r="I91" s="448"/>
      <c r="J91" s="525">
        <f>SUM(J89:J90)</f>
        <v>592469</v>
      </c>
      <c r="L91" s="97">
        <f>D91-'BS 2-4'!D11</f>
        <v>0</v>
      </c>
      <c r="M91" s="97">
        <f>H91-'BS 2-4'!H11</f>
        <v>0</v>
      </c>
    </row>
    <row r="92" spans="1:13" ht="12" customHeight="1" thickTop="1">
      <c r="A92" s="1"/>
      <c r="B92" s="157"/>
      <c r="D92" s="463"/>
      <c r="E92" s="513"/>
      <c r="F92" s="463"/>
      <c r="G92" s="513"/>
      <c r="H92" s="463"/>
      <c r="I92" s="513"/>
      <c r="J92" s="463"/>
    </row>
    <row r="93" spans="1:13" ht="18.75" customHeight="1">
      <c r="A93" s="1" t="s">
        <v>195</v>
      </c>
      <c r="B93" s="18"/>
      <c r="D93" s="463"/>
      <c r="E93" s="513"/>
      <c r="F93" s="463"/>
      <c r="G93" s="513"/>
      <c r="H93" s="463"/>
      <c r="I93" s="513"/>
      <c r="J93" s="463"/>
    </row>
    <row r="94" spans="1:13" ht="18.75" customHeight="1">
      <c r="A94" t="s">
        <v>283</v>
      </c>
      <c r="B94" s="18"/>
      <c r="C94" s="159"/>
      <c r="D94" s="463"/>
      <c r="E94" s="513"/>
      <c r="F94" s="513"/>
      <c r="G94" s="463"/>
      <c r="H94" s="513"/>
      <c r="I94" s="513"/>
      <c r="J94" s="513"/>
    </row>
    <row r="95" spans="1:13" ht="18.75" customHeight="1">
      <c r="A95" t="s">
        <v>248</v>
      </c>
      <c r="B95" s="18"/>
      <c r="C95" s="159"/>
      <c r="D95" s="517">
        <v>112</v>
      </c>
      <c r="E95" s="513"/>
      <c r="F95" s="463">
        <v>0</v>
      </c>
      <c r="G95" s="513"/>
      <c r="H95" s="463">
        <v>5709</v>
      </c>
      <c r="I95" s="513"/>
      <c r="J95" s="463">
        <v>-1763</v>
      </c>
    </row>
    <row r="96" spans="1:13" ht="18.75" customHeight="1">
      <c r="A96" t="s">
        <v>284</v>
      </c>
      <c r="B96" s="18"/>
      <c r="C96" s="159"/>
      <c r="D96" s="517"/>
      <c r="E96" s="513"/>
      <c r="F96" s="517"/>
      <c r="G96" s="513"/>
      <c r="H96" s="463"/>
      <c r="I96" s="513"/>
      <c r="J96" s="517"/>
    </row>
    <row r="97" spans="1:10" ht="18.75" customHeight="1">
      <c r="A97" t="s">
        <v>180</v>
      </c>
      <c r="B97" s="18"/>
      <c r="C97" s="159"/>
      <c r="D97" s="463">
        <v>-5499</v>
      </c>
      <c r="E97" s="513"/>
      <c r="F97" s="513">
        <v>30220</v>
      </c>
      <c r="G97" s="463"/>
      <c r="H97" s="513">
        <v>-5499</v>
      </c>
      <c r="I97" s="513"/>
      <c r="J97" s="513">
        <v>30220</v>
      </c>
    </row>
    <row r="98" spans="1:10" ht="18.75" customHeight="1">
      <c r="A98" s="526" t="s">
        <v>249</v>
      </c>
      <c r="B98" s="490"/>
      <c r="C98" s="527"/>
      <c r="D98" s="463"/>
      <c r="E98" s="513"/>
      <c r="F98" s="513"/>
      <c r="G98" s="463"/>
      <c r="H98" s="513"/>
      <c r="I98" s="513"/>
      <c r="J98" s="513"/>
    </row>
    <row r="99" spans="1:10" ht="18.600000000000001" customHeight="1">
      <c r="A99" s="526" t="s">
        <v>246</v>
      </c>
      <c r="B99" s="490"/>
      <c r="C99" s="527"/>
      <c r="D99" s="463">
        <v>98674</v>
      </c>
      <c r="E99" s="513"/>
      <c r="F99" s="463">
        <v>-102304</v>
      </c>
      <c r="G99" s="513"/>
      <c r="H99" s="463">
        <v>89834</v>
      </c>
      <c r="I99" s="513"/>
      <c r="J99" s="463">
        <v>-42030</v>
      </c>
    </row>
    <row r="100" spans="1:10" ht="18.600000000000001" customHeight="1">
      <c r="A100" s="526" t="s">
        <v>264</v>
      </c>
      <c r="B100" s="321"/>
      <c r="C100" s="322"/>
      <c r="D100" s="513">
        <v>6699</v>
      </c>
      <c r="E100" s="513"/>
      <c r="F100" s="513">
        <v>9650</v>
      </c>
      <c r="G100" s="513"/>
      <c r="H100" s="513">
        <v>11526</v>
      </c>
      <c r="I100" s="513"/>
      <c r="J100" s="513">
        <v>13868</v>
      </c>
    </row>
    <row r="101" spans="1:10" s="322" customFormat="1" ht="18" hidden="1" customHeight="1">
      <c r="A101" s="526" t="s">
        <v>264</v>
      </c>
      <c r="B101" s="321"/>
      <c r="D101" s="513"/>
      <c r="E101" s="513"/>
      <c r="F101" s="513">
        <v>11171</v>
      </c>
      <c r="G101" s="463"/>
      <c r="H101" s="513"/>
      <c r="I101" s="513"/>
      <c r="J101" s="513">
        <v>9803</v>
      </c>
    </row>
    <row r="102" spans="1:10" ht="20.25" customHeight="1">
      <c r="A102" s="526" t="s">
        <v>250</v>
      </c>
      <c r="B102" s="321"/>
      <c r="C102" s="322"/>
      <c r="D102" s="513">
        <v>6702</v>
      </c>
      <c r="E102" s="513"/>
      <c r="F102" s="513">
        <v>11171</v>
      </c>
      <c r="G102" s="463"/>
      <c r="H102" s="513">
        <v>6395</v>
      </c>
      <c r="I102" s="513"/>
      <c r="J102" s="252">
        <v>9803</v>
      </c>
    </row>
    <row r="103" spans="1:10" ht="20.25" customHeight="1">
      <c r="A103" s="510"/>
      <c r="B103" s="321"/>
      <c r="C103" s="322"/>
      <c r="D103" s="34"/>
    </row>
  </sheetData>
  <mergeCells count="18">
    <mergeCell ref="D7:F7"/>
    <mergeCell ref="H7:J7"/>
    <mergeCell ref="D4:F4"/>
    <mergeCell ref="H4:J4"/>
    <mergeCell ref="D5:F5"/>
    <mergeCell ref="H5:J5"/>
    <mergeCell ref="D6:F6"/>
    <mergeCell ref="H6:J6"/>
    <mergeCell ref="D57:F57"/>
    <mergeCell ref="H57:J57"/>
    <mergeCell ref="D59:J59"/>
    <mergeCell ref="D9:J9"/>
    <mergeCell ref="D54:F54"/>
    <mergeCell ref="H54:J54"/>
    <mergeCell ref="D55:F55"/>
    <mergeCell ref="H55:J55"/>
    <mergeCell ref="D56:F56"/>
    <mergeCell ref="H56:J56"/>
  </mergeCells>
  <pageMargins left="0.8" right="0.8" top="0.48" bottom="0.4" header="0.4" footer="0.5"/>
  <pageSetup paperSize="9" scale="76" firstPageNumber="13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50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R69"/>
  <sheetViews>
    <sheetView showGridLines="0" view="pageBreakPreview" zoomScaleSheetLayoutView="100" workbookViewId="0">
      <selection activeCell="A10" sqref="A10"/>
    </sheetView>
  </sheetViews>
  <sheetFormatPr defaultColWidth="10.5703125" defaultRowHeight="18.75" customHeight="1"/>
  <cols>
    <col min="1" max="1" width="40.140625" style="13" customWidth="1"/>
    <col min="2" max="2" width="7.42578125" style="18" customWidth="1"/>
    <col min="3" max="3" width="1.42578125" style="15" customWidth="1"/>
    <col min="4" max="4" width="14.5703125" style="15" customWidth="1"/>
    <col min="5" max="5" width="1.42578125" style="15" customWidth="1"/>
    <col min="6" max="6" width="14.5703125" style="15" customWidth="1"/>
    <col min="7" max="7" width="1.42578125" style="15" customWidth="1"/>
    <col min="8" max="8" width="15.5703125" style="15" customWidth="1"/>
    <col min="9" max="9" width="1.140625" style="15" customWidth="1"/>
    <col min="10" max="10" width="14" style="15" customWidth="1"/>
    <col min="11" max="11" width="1.140625" style="15" customWidth="1"/>
    <col min="12" max="12" width="13.42578125" style="15" customWidth="1"/>
    <col min="13" max="13" width="1" style="13" customWidth="1"/>
    <col min="14" max="14" width="15.140625" style="15" customWidth="1"/>
    <col min="15" max="15" width="1" style="13" customWidth="1"/>
    <col min="16" max="16" width="15.5703125" style="15" bestFit="1" customWidth="1"/>
    <col min="17" max="17" width="1" style="13" customWidth="1"/>
    <col min="18" max="18" width="15.42578125" style="13" customWidth="1"/>
    <col min="19" max="16384" width="10.5703125" style="13"/>
  </cols>
  <sheetData>
    <row r="1" spans="1:18" s="21" customFormat="1" ht="18.75" customHeight="1">
      <c r="A1" s="19" t="s">
        <v>11</v>
      </c>
      <c r="B1" s="2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21" customFormat="1" ht="18.75" customHeight="1">
      <c r="A2" s="56" t="s">
        <v>63</v>
      </c>
      <c r="B2" s="42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2"/>
    </row>
    <row r="3" spans="1:18" s="21" customFormat="1" ht="12" customHeight="1">
      <c r="A3" s="23"/>
      <c r="B3" s="4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"/>
    </row>
    <row r="4" spans="1:18" s="69" customFormat="1" ht="18.75" customHeight="1">
      <c r="A4" s="54"/>
      <c r="B4" s="26"/>
      <c r="C4" s="68"/>
      <c r="D4" s="548" t="s">
        <v>10</v>
      </c>
      <c r="E4" s="548"/>
      <c r="F4" s="548"/>
      <c r="G4" s="548"/>
      <c r="H4" s="548"/>
      <c r="I4" s="548"/>
      <c r="J4" s="548"/>
      <c r="K4" s="548"/>
      <c r="L4" s="548"/>
      <c r="M4" s="548"/>
      <c r="N4" s="548"/>
      <c r="O4" s="548"/>
      <c r="P4" s="548"/>
      <c r="Q4" s="548"/>
      <c r="R4" s="548"/>
    </row>
    <row r="5" spans="1:18" s="69" customFormat="1" ht="18.75" customHeight="1">
      <c r="A5" s="54"/>
      <c r="B5" s="26"/>
      <c r="C5" s="68"/>
      <c r="D5" s="70"/>
      <c r="E5" s="70"/>
      <c r="F5" s="70"/>
      <c r="G5" s="70"/>
      <c r="H5" s="70"/>
      <c r="I5" s="70"/>
      <c r="J5" s="70"/>
      <c r="K5" s="70"/>
      <c r="L5" s="560" t="s">
        <v>3</v>
      </c>
      <c r="M5" s="560"/>
      <c r="N5" s="560"/>
      <c r="O5" s="560"/>
      <c r="P5" s="560"/>
      <c r="Q5" s="70"/>
      <c r="R5" s="70"/>
    </row>
    <row r="6" spans="1:18" s="69" customFormat="1" ht="18.75" customHeight="1">
      <c r="A6" s="54"/>
      <c r="B6" s="36"/>
      <c r="C6" s="55"/>
      <c r="D6" s="57" t="s">
        <v>85</v>
      </c>
      <c r="E6" s="57"/>
      <c r="F6" s="57"/>
      <c r="G6" s="61"/>
      <c r="H6" s="61"/>
      <c r="I6" s="61"/>
      <c r="J6" s="46"/>
      <c r="K6" s="61"/>
      <c r="L6" s="559" t="s">
        <v>27</v>
      </c>
      <c r="M6" s="559"/>
      <c r="N6" s="559"/>
      <c r="O6" s="71"/>
      <c r="P6" s="71"/>
      <c r="Q6" s="54"/>
      <c r="R6" s="72"/>
    </row>
    <row r="7" spans="1:18" s="69" customFormat="1" ht="18.75" customHeight="1">
      <c r="A7" s="73"/>
      <c r="B7" s="43"/>
      <c r="C7" s="74"/>
      <c r="D7" s="57" t="s">
        <v>32</v>
      </c>
      <c r="E7" s="57"/>
      <c r="F7" s="57"/>
      <c r="G7" s="73"/>
      <c r="H7" s="73"/>
      <c r="I7" s="73"/>
      <c r="J7" s="46" t="s">
        <v>90</v>
      </c>
      <c r="K7" s="55"/>
      <c r="L7" s="71"/>
      <c r="M7" s="71"/>
      <c r="N7" s="55" t="s">
        <v>28</v>
      </c>
      <c r="O7" s="46"/>
      <c r="P7" s="75"/>
      <c r="Q7" s="75"/>
      <c r="R7" s="72" t="s">
        <v>6</v>
      </c>
    </row>
    <row r="8" spans="1:18" s="69" customFormat="1" ht="18.75" customHeight="1">
      <c r="A8" s="73"/>
      <c r="B8" s="43" t="s">
        <v>0</v>
      </c>
      <c r="C8" s="41"/>
      <c r="D8" s="55" t="s">
        <v>86</v>
      </c>
      <c r="E8" s="55"/>
      <c r="F8" s="55" t="s">
        <v>28</v>
      </c>
      <c r="G8" s="55"/>
      <c r="H8" s="55" t="s">
        <v>4</v>
      </c>
      <c r="I8" s="55"/>
      <c r="J8" s="46" t="s">
        <v>91</v>
      </c>
      <c r="K8" s="55"/>
      <c r="L8" s="46" t="s">
        <v>84</v>
      </c>
      <c r="M8" s="46"/>
      <c r="N8" s="55" t="s">
        <v>46</v>
      </c>
      <c r="O8" s="46"/>
      <c r="P8" s="46" t="s">
        <v>5</v>
      </c>
      <c r="Q8" s="75"/>
      <c r="R8" s="55" t="s">
        <v>48</v>
      </c>
    </row>
    <row r="9" spans="1:18" s="69" customFormat="1" ht="18.75" customHeight="1">
      <c r="A9" s="73"/>
      <c r="B9" s="43"/>
      <c r="C9" s="41"/>
      <c r="D9" s="550" t="s">
        <v>96</v>
      </c>
      <c r="E9" s="550"/>
      <c r="F9" s="550"/>
      <c r="G9" s="550"/>
      <c r="H9" s="550"/>
      <c r="I9" s="550"/>
      <c r="J9" s="550"/>
      <c r="K9" s="550"/>
      <c r="L9" s="550"/>
      <c r="M9" s="550"/>
      <c r="N9" s="550"/>
      <c r="O9" s="550"/>
      <c r="P9" s="550"/>
      <c r="Q9" s="550"/>
      <c r="R9" s="550"/>
    </row>
    <row r="10" spans="1:18" s="69" customFormat="1" ht="18.75" customHeight="1">
      <c r="A10" s="31" t="s">
        <v>99</v>
      </c>
      <c r="B10" s="43"/>
      <c r="C10" s="41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</row>
    <row r="11" spans="1:18" s="76" customFormat="1" ht="18.75" customHeight="1">
      <c r="A11" s="31" t="s">
        <v>101</v>
      </c>
      <c r="B11" s="31"/>
      <c r="C11" s="33"/>
      <c r="D11" s="39">
        <v>472600769</v>
      </c>
      <c r="E11" s="39"/>
      <c r="F11" s="39">
        <v>-105582361</v>
      </c>
      <c r="G11" s="39"/>
      <c r="H11" s="39">
        <v>1110753348</v>
      </c>
      <c r="I11" s="51"/>
      <c r="J11" s="52">
        <v>4008644</v>
      </c>
      <c r="K11" s="39"/>
      <c r="L11" s="39">
        <v>50000000</v>
      </c>
      <c r="M11" s="39"/>
      <c r="N11" s="39">
        <v>105582361</v>
      </c>
      <c r="O11" s="39"/>
      <c r="P11" s="39">
        <v>1087412333</v>
      </c>
      <c r="Q11" s="51"/>
      <c r="R11" s="39">
        <f>SUM(D11:Q11)</f>
        <v>2724775094</v>
      </c>
    </row>
    <row r="12" spans="1:18" s="76" customFormat="1" ht="18.75" customHeight="1">
      <c r="A12" s="44" t="s">
        <v>102</v>
      </c>
      <c r="B12" s="33">
        <v>4</v>
      </c>
      <c r="C12" s="33"/>
      <c r="D12" s="66" t="s">
        <v>68</v>
      </c>
      <c r="E12" s="77"/>
      <c r="F12" s="66" t="s">
        <v>68</v>
      </c>
      <c r="G12" s="77"/>
      <c r="H12" s="66" t="s">
        <v>68</v>
      </c>
      <c r="I12" s="78">
        <v>0</v>
      </c>
      <c r="J12" s="66" t="s">
        <v>68</v>
      </c>
      <c r="K12" s="77"/>
      <c r="L12" s="66" t="s">
        <v>68</v>
      </c>
      <c r="M12" s="77"/>
      <c r="N12" s="66" t="s">
        <v>68</v>
      </c>
      <c r="O12" s="77"/>
      <c r="P12" s="79">
        <v>-9938294</v>
      </c>
      <c r="Q12" s="78"/>
      <c r="R12" s="79">
        <f>SUM(D12:Q12)</f>
        <v>-9938294</v>
      </c>
    </row>
    <row r="13" spans="1:18" s="76" customFormat="1" ht="18.75" customHeight="1">
      <c r="A13" s="65" t="s">
        <v>103</v>
      </c>
      <c r="B13" s="31"/>
      <c r="C13" s="33"/>
      <c r="D13" s="77"/>
      <c r="E13" s="77"/>
      <c r="F13" s="77"/>
      <c r="G13" s="77"/>
      <c r="H13" s="77"/>
      <c r="I13" s="78"/>
      <c r="J13" s="64"/>
      <c r="K13" s="77"/>
      <c r="L13" s="77"/>
      <c r="M13" s="77"/>
      <c r="N13" s="77"/>
      <c r="O13" s="77"/>
      <c r="P13" s="77"/>
      <c r="Q13" s="78"/>
      <c r="R13" s="77"/>
    </row>
    <row r="14" spans="1:18" s="76" customFormat="1" ht="18.75" customHeight="1">
      <c r="A14" s="65" t="s">
        <v>104</v>
      </c>
      <c r="B14" s="31"/>
      <c r="C14" s="33"/>
      <c r="D14" s="48">
        <f t="shared" ref="D14:R14" si="0">SUM(D11:D12)</f>
        <v>472600769</v>
      </c>
      <c r="E14" s="80">
        <f t="shared" si="0"/>
        <v>0</v>
      </c>
      <c r="F14" s="48">
        <f t="shared" si="0"/>
        <v>-105582361</v>
      </c>
      <c r="G14" s="80">
        <f t="shared" si="0"/>
        <v>0</v>
      </c>
      <c r="H14" s="48">
        <f t="shared" si="0"/>
        <v>1110753348</v>
      </c>
      <c r="I14" s="80">
        <f t="shared" si="0"/>
        <v>0</v>
      </c>
      <c r="J14" s="48">
        <f t="shared" si="0"/>
        <v>4008644</v>
      </c>
      <c r="K14" s="80">
        <f t="shared" si="0"/>
        <v>0</v>
      </c>
      <c r="L14" s="48">
        <f t="shared" si="0"/>
        <v>50000000</v>
      </c>
      <c r="M14" s="80">
        <f t="shared" si="0"/>
        <v>0</v>
      </c>
      <c r="N14" s="48">
        <f t="shared" si="0"/>
        <v>105582361</v>
      </c>
      <c r="O14" s="80">
        <f t="shared" si="0"/>
        <v>0</v>
      </c>
      <c r="P14" s="48">
        <f t="shared" si="0"/>
        <v>1077474039</v>
      </c>
      <c r="Q14" s="80">
        <f t="shared" si="0"/>
        <v>0</v>
      </c>
      <c r="R14" s="48">
        <f t="shared" si="0"/>
        <v>2714836800</v>
      </c>
    </row>
    <row r="15" spans="1:18" s="76" customFormat="1" ht="11.25" customHeight="1">
      <c r="A15" s="65"/>
      <c r="B15" s="31"/>
      <c r="C15" s="33"/>
      <c r="D15" s="39"/>
      <c r="E15" s="80"/>
      <c r="F15" s="39"/>
      <c r="G15" s="80"/>
      <c r="H15" s="39"/>
      <c r="I15" s="80"/>
      <c r="J15" s="39"/>
      <c r="K15" s="80"/>
      <c r="L15" s="39"/>
      <c r="M15" s="80"/>
      <c r="N15" s="39"/>
      <c r="O15" s="80"/>
      <c r="P15" s="39"/>
      <c r="Q15" s="80"/>
      <c r="R15" s="39"/>
    </row>
    <row r="16" spans="1:18" s="76" customFormat="1" ht="18.75" customHeight="1">
      <c r="A16" s="31" t="s">
        <v>80</v>
      </c>
      <c r="B16" s="31"/>
      <c r="C16" s="33"/>
      <c r="D16" s="81"/>
      <c r="E16" s="81"/>
      <c r="F16" s="81"/>
      <c r="G16" s="82"/>
      <c r="H16" s="81"/>
      <c r="I16" s="81"/>
      <c r="J16" s="81"/>
      <c r="K16" s="81"/>
      <c r="L16" s="81"/>
      <c r="M16" s="81"/>
      <c r="N16" s="81"/>
      <c r="O16" s="81"/>
      <c r="P16" s="81"/>
      <c r="Q16" s="82"/>
      <c r="R16" s="81"/>
    </row>
    <row r="17" spans="1:18" s="76" customFormat="1" ht="18.75" customHeight="1">
      <c r="A17" s="31" t="s">
        <v>81</v>
      </c>
      <c r="B17" s="31"/>
      <c r="C17" s="33"/>
      <c r="D17" s="81"/>
      <c r="E17" s="81"/>
      <c r="F17" s="81"/>
      <c r="G17" s="82"/>
      <c r="H17" s="81"/>
      <c r="I17" s="81"/>
      <c r="J17" s="81"/>
      <c r="K17" s="81"/>
      <c r="L17" s="81"/>
      <c r="M17" s="81"/>
      <c r="N17" s="81"/>
      <c r="O17" s="81"/>
      <c r="P17" s="81"/>
      <c r="Q17" s="82"/>
      <c r="R17" s="81"/>
    </row>
    <row r="18" spans="1:18" s="76" customFormat="1" ht="18.75" customHeight="1">
      <c r="A18" s="35" t="s">
        <v>82</v>
      </c>
      <c r="B18" s="31"/>
      <c r="C18" s="33"/>
      <c r="D18" s="81"/>
      <c r="E18" s="81"/>
      <c r="F18" s="81"/>
      <c r="G18" s="82"/>
      <c r="H18" s="81"/>
      <c r="I18" s="81"/>
      <c r="J18" s="81"/>
      <c r="K18" s="81"/>
      <c r="L18" s="81"/>
      <c r="M18" s="81"/>
      <c r="N18" s="81"/>
      <c r="O18" s="81"/>
      <c r="P18" s="81"/>
      <c r="Q18" s="82"/>
      <c r="R18" s="81"/>
    </row>
    <row r="19" spans="1:18" s="76" customFormat="1" ht="18.75" customHeight="1">
      <c r="A19" s="35" t="s">
        <v>83</v>
      </c>
      <c r="B19" s="31"/>
      <c r="C19" s="33"/>
      <c r="D19" s="81"/>
      <c r="E19" s="81"/>
      <c r="F19" s="81"/>
      <c r="G19" s="82"/>
      <c r="H19" s="81"/>
      <c r="I19" s="81"/>
      <c r="J19" s="81"/>
      <c r="K19" s="81"/>
      <c r="L19" s="81"/>
      <c r="M19" s="81"/>
      <c r="N19" s="81"/>
      <c r="O19" s="81"/>
      <c r="P19" s="81"/>
      <c r="Q19" s="82"/>
      <c r="R19" s="81"/>
    </row>
    <row r="20" spans="1:18" s="76" customFormat="1" ht="18.75" customHeight="1">
      <c r="A20" s="45" t="s">
        <v>72</v>
      </c>
      <c r="B20" s="33" t="s">
        <v>105</v>
      </c>
      <c r="C20" s="33"/>
      <c r="D20" s="47">
        <v>-14000000</v>
      </c>
      <c r="E20" s="81"/>
      <c r="F20" s="47">
        <v>105582361</v>
      </c>
      <c r="G20" s="82"/>
      <c r="H20" s="47">
        <v>-91582361</v>
      </c>
      <c r="I20" s="81"/>
      <c r="J20" s="47" t="s">
        <v>68</v>
      </c>
      <c r="K20" s="81"/>
      <c r="L20" s="47" t="s">
        <v>68</v>
      </c>
      <c r="M20" s="81"/>
      <c r="N20" s="47">
        <v>-105582361</v>
      </c>
      <c r="P20" s="47">
        <v>105582361</v>
      </c>
      <c r="Q20" s="82"/>
      <c r="R20" s="47" t="s">
        <v>68</v>
      </c>
    </row>
    <row r="21" spans="1:18" s="76" customFormat="1" ht="18.75" customHeight="1">
      <c r="A21" s="45" t="s">
        <v>97</v>
      </c>
      <c r="B21" s="33" t="s">
        <v>108</v>
      </c>
      <c r="C21" s="33"/>
      <c r="D21" s="47">
        <v>21894320</v>
      </c>
      <c r="E21" s="81"/>
      <c r="F21" s="47" t="s">
        <v>68</v>
      </c>
      <c r="G21" s="82"/>
      <c r="H21" s="47">
        <v>100520470</v>
      </c>
      <c r="I21" s="81"/>
      <c r="J21" s="47">
        <v>-4722307</v>
      </c>
      <c r="K21" s="81"/>
      <c r="L21" s="47" t="s">
        <v>68</v>
      </c>
      <c r="M21" s="81"/>
      <c r="N21" s="47" t="s">
        <v>68</v>
      </c>
      <c r="P21" s="47" t="s">
        <v>68</v>
      </c>
      <c r="Q21" s="82"/>
      <c r="R21" s="81">
        <f>SUM(D21:Q21)</f>
        <v>117692483</v>
      </c>
    </row>
    <row r="22" spans="1:18" s="76" customFormat="1" ht="18.75" customHeight="1">
      <c r="A22" s="45" t="s">
        <v>73</v>
      </c>
      <c r="B22" s="33">
        <v>22</v>
      </c>
      <c r="C22" s="33"/>
      <c r="D22" s="47" t="s">
        <v>68</v>
      </c>
      <c r="E22" s="81"/>
      <c r="F22" s="47" t="s">
        <v>68</v>
      </c>
      <c r="G22" s="82"/>
      <c r="H22" s="47" t="s">
        <v>68</v>
      </c>
      <c r="I22" s="81"/>
      <c r="J22" s="47">
        <v>1396830</v>
      </c>
      <c r="K22" s="81"/>
      <c r="L22" s="47" t="s">
        <v>68</v>
      </c>
      <c r="M22" s="81"/>
      <c r="N22" s="47" t="s">
        <v>68</v>
      </c>
      <c r="P22" s="47" t="s">
        <v>68</v>
      </c>
      <c r="Q22" s="82"/>
      <c r="R22" s="47">
        <f>SUM(D22:Q22)</f>
        <v>1396830</v>
      </c>
    </row>
    <row r="23" spans="1:18" s="76" customFormat="1" ht="18.75" customHeight="1">
      <c r="A23" s="45" t="s">
        <v>98</v>
      </c>
      <c r="B23" s="33">
        <v>34</v>
      </c>
      <c r="C23" s="33"/>
      <c r="D23" s="47" t="s">
        <v>68</v>
      </c>
      <c r="E23" s="81"/>
      <c r="F23" s="62" t="s">
        <v>68</v>
      </c>
      <c r="G23" s="82"/>
      <c r="H23" s="47" t="s">
        <v>68</v>
      </c>
      <c r="I23" s="81"/>
      <c r="J23" s="47" t="s">
        <v>68</v>
      </c>
      <c r="K23" s="81"/>
      <c r="L23" s="47" t="s">
        <v>68</v>
      </c>
      <c r="M23" s="81"/>
      <c r="N23" s="47" t="s">
        <v>68</v>
      </c>
      <c r="P23" s="47">
        <v>-276740756</v>
      </c>
      <c r="Q23" s="82"/>
      <c r="R23" s="47">
        <f>SUM(D23:Q23)</f>
        <v>-276740756</v>
      </c>
    </row>
    <row r="24" spans="1:18" s="76" customFormat="1" ht="18.75" customHeight="1">
      <c r="A24" s="35" t="s">
        <v>64</v>
      </c>
      <c r="B24" s="44"/>
      <c r="C24" s="33"/>
      <c r="D24" s="83"/>
      <c r="E24" s="80"/>
      <c r="F24" s="80"/>
      <c r="G24" s="82"/>
      <c r="H24" s="83"/>
      <c r="I24" s="82"/>
      <c r="J24" s="83"/>
      <c r="K24" s="82"/>
      <c r="L24" s="83"/>
      <c r="M24" s="82"/>
      <c r="N24" s="83"/>
      <c r="O24" s="82"/>
      <c r="P24" s="83"/>
      <c r="Q24" s="82"/>
      <c r="R24" s="83"/>
    </row>
    <row r="25" spans="1:18" s="76" customFormat="1" ht="18.75" customHeight="1">
      <c r="A25" s="35" t="s">
        <v>65</v>
      </c>
      <c r="B25" s="31"/>
      <c r="C25" s="33"/>
      <c r="D25" s="48">
        <f>SUM(D18:D23)</f>
        <v>7894320</v>
      </c>
      <c r="E25" s="39"/>
      <c r="F25" s="48">
        <f>SUM(F18:F23)</f>
        <v>105582361</v>
      </c>
      <c r="G25" s="37"/>
      <c r="H25" s="48">
        <f>SUM(H18:H23)</f>
        <v>8938109</v>
      </c>
      <c r="I25" s="38"/>
      <c r="J25" s="49">
        <f>SUM(J18:J23)</f>
        <v>-3325477</v>
      </c>
      <c r="K25" s="37"/>
      <c r="L25" s="49" t="s">
        <v>68</v>
      </c>
      <c r="M25" s="37"/>
      <c r="N25" s="48">
        <f>SUM(N18:N23)</f>
        <v>-105582361</v>
      </c>
      <c r="O25" s="37"/>
      <c r="P25" s="48">
        <f>SUM(P18:P23)</f>
        <v>-171158395</v>
      </c>
      <c r="Q25" s="38"/>
      <c r="R25" s="48">
        <f>SUM(R18:R23)</f>
        <v>-157651443</v>
      </c>
    </row>
    <row r="26" spans="1:18" s="76" customFormat="1" ht="11.25" customHeight="1">
      <c r="A26" s="35"/>
      <c r="B26" s="31"/>
      <c r="C26" s="33"/>
      <c r="D26" s="81"/>
      <c r="E26" s="81"/>
      <c r="F26" s="81"/>
      <c r="G26" s="82"/>
      <c r="H26" s="81"/>
      <c r="I26" s="81"/>
      <c r="J26" s="81"/>
      <c r="K26" s="81"/>
      <c r="L26" s="81"/>
      <c r="M26" s="81"/>
      <c r="N26" s="81"/>
      <c r="O26" s="81"/>
      <c r="P26" s="81"/>
      <c r="Q26" s="82"/>
      <c r="R26" s="81"/>
    </row>
    <row r="27" spans="1:18" s="76" customFormat="1" ht="18.75" customHeight="1">
      <c r="A27" s="31" t="s">
        <v>106</v>
      </c>
      <c r="B27" s="53"/>
      <c r="C27" s="33"/>
      <c r="D27" s="81"/>
      <c r="E27" s="81"/>
      <c r="F27" s="81"/>
      <c r="G27" s="82"/>
      <c r="H27" s="81"/>
      <c r="I27" s="81"/>
      <c r="J27" s="81"/>
      <c r="K27" s="81"/>
      <c r="L27" s="81"/>
      <c r="M27" s="81"/>
      <c r="N27" s="81"/>
      <c r="O27" s="81"/>
      <c r="P27" s="81"/>
      <c r="Q27" s="82"/>
      <c r="R27" s="81"/>
    </row>
    <row r="28" spans="1:18" s="76" customFormat="1" ht="18.75" customHeight="1">
      <c r="A28" s="45" t="s">
        <v>66</v>
      </c>
      <c r="B28" s="31"/>
      <c r="C28" s="33"/>
      <c r="D28" s="47" t="s">
        <v>68</v>
      </c>
      <c r="E28" s="47"/>
      <c r="F28" s="47" t="s">
        <v>68</v>
      </c>
      <c r="G28" s="82"/>
      <c r="H28" s="47" t="s">
        <v>68</v>
      </c>
      <c r="I28" s="82"/>
      <c r="J28" s="47" t="s">
        <v>68</v>
      </c>
      <c r="K28" s="82"/>
      <c r="L28" s="47" t="s">
        <v>68</v>
      </c>
      <c r="M28" s="82"/>
      <c r="N28" s="47" t="s">
        <v>68</v>
      </c>
      <c r="O28" s="82"/>
      <c r="P28" s="81" t="e">
        <f>#REF!</f>
        <v>#REF!</v>
      </c>
      <c r="Q28" s="82"/>
      <c r="R28" s="81" t="e">
        <f>SUM(D28:Q28)</f>
        <v>#REF!</v>
      </c>
    </row>
    <row r="29" spans="1:18" s="76" customFormat="1" ht="18.75" customHeight="1">
      <c r="A29" s="44" t="s">
        <v>67</v>
      </c>
      <c r="B29" s="31"/>
      <c r="C29" s="33"/>
      <c r="D29" s="47"/>
      <c r="E29" s="47"/>
      <c r="F29" s="47"/>
      <c r="G29" s="82"/>
      <c r="H29" s="47"/>
      <c r="I29" s="82"/>
      <c r="J29" s="47"/>
      <c r="K29" s="82"/>
      <c r="L29" s="47"/>
      <c r="M29" s="82"/>
      <c r="N29" s="47"/>
      <c r="O29" s="82"/>
      <c r="P29" s="47"/>
      <c r="Q29" s="82"/>
      <c r="R29" s="47"/>
    </row>
    <row r="30" spans="1:18" s="76" customFormat="1" ht="18.75" customHeight="1">
      <c r="A30" s="44" t="s">
        <v>109</v>
      </c>
      <c r="B30" s="31"/>
      <c r="C30" s="33"/>
      <c r="D30" s="63"/>
      <c r="E30" s="63"/>
      <c r="F30" s="63"/>
      <c r="G30" s="84"/>
      <c r="H30" s="63"/>
      <c r="I30" s="84"/>
      <c r="J30" s="63"/>
      <c r="K30" s="84"/>
      <c r="L30" s="63"/>
      <c r="M30" s="84"/>
      <c r="N30" s="63"/>
      <c r="O30" s="82"/>
      <c r="P30" s="47"/>
      <c r="Q30" s="82"/>
      <c r="R30" s="47"/>
    </row>
    <row r="31" spans="1:18" s="76" customFormat="1" ht="18.75" customHeight="1">
      <c r="A31" s="44" t="s">
        <v>110</v>
      </c>
      <c r="B31" s="33">
        <v>19</v>
      </c>
      <c r="C31" s="33"/>
      <c r="D31" s="62" t="s">
        <v>68</v>
      </c>
      <c r="E31" s="47"/>
      <c r="F31" s="62" t="s">
        <v>68</v>
      </c>
      <c r="G31" s="82"/>
      <c r="H31" s="47" t="s">
        <v>68</v>
      </c>
      <c r="I31" s="82"/>
      <c r="J31" s="62" t="s">
        <v>68</v>
      </c>
      <c r="K31" s="82"/>
      <c r="L31" s="62" t="s">
        <v>68</v>
      </c>
      <c r="M31" s="84"/>
      <c r="N31" s="62" t="s">
        <v>68</v>
      </c>
      <c r="O31" s="82"/>
      <c r="P31" s="47">
        <v>4821740</v>
      </c>
      <c r="Q31" s="82"/>
      <c r="R31" s="47">
        <f>SUM(D31:P31)</f>
        <v>4821740</v>
      </c>
    </row>
    <row r="32" spans="1:18" s="76" customFormat="1" ht="18.75" customHeight="1">
      <c r="A32" s="31" t="s">
        <v>95</v>
      </c>
      <c r="B32" s="31"/>
      <c r="C32" s="33"/>
      <c r="D32" s="87" t="s">
        <v>68</v>
      </c>
      <c r="E32" s="52">
        <f>SUM(E28:E30)</f>
        <v>0</v>
      </c>
      <c r="F32" s="87" t="s">
        <v>68</v>
      </c>
      <c r="G32" s="52">
        <f>SUM(G28:G30)</f>
        <v>0</v>
      </c>
      <c r="H32" s="87" t="s">
        <v>68</v>
      </c>
      <c r="I32" s="52">
        <f>SUM(I28:I30)</f>
        <v>0</v>
      </c>
      <c r="J32" s="87" t="s">
        <v>68</v>
      </c>
      <c r="K32" s="52">
        <f>SUM(K28:K30)</f>
        <v>0</v>
      </c>
      <c r="L32" s="87" t="s">
        <v>68</v>
      </c>
      <c r="M32" s="52">
        <f>SUM(M28:M30)</f>
        <v>0</v>
      </c>
      <c r="N32" s="87" t="s">
        <v>68</v>
      </c>
      <c r="O32" s="52">
        <f>SUM(O28:O30)</f>
        <v>0</v>
      </c>
      <c r="P32" s="88" t="e">
        <f>SUM(P28:P31)</f>
        <v>#REF!</v>
      </c>
      <c r="Q32" s="52">
        <f>SUM(Q28:Q30)</f>
        <v>0</v>
      </c>
      <c r="R32" s="88" t="e">
        <f>SUM(R28:R31)</f>
        <v>#REF!</v>
      </c>
    </row>
    <row r="33" spans="1:18" s="76" customFormat="1" ht="11.25" customHeight="1">
      <c r="A33" s="44"/>
      <c r="B33" s="31"/>
      <c r="C33" s="32"/>
      <c r="D33" s="80"/>
      <c r="E33" s="80"/>
      <c r="F33" s="80"/>
      <c r="G33" s="84"/>
      <c r="H33" s="80"/>
      <c r="I33" s="84"/>
      <c r="J33" s="80"/>
      <c r="K33" s="84"/>
      <c r="L33" s="80"/>
      <c r="M33" s="84"/>
      <c r="N33" s="80"/>
      <c r="O33" s="84"/>
      <c r="P33" s="80"/>
      <c r="Q33" s="84"/>
      <c r="R33" s="80"/>
    </row>
    <row r="34" spans="1:18" s="76" customFormat="1" ht="18.75" customHeight="1" thickBot="1">
      <c r="A34" s="31" t="s">
        <v>100</v>
      </c>
      <c r="B34" s="31"/>
      <c r="C34" s="35"/>
      <c r="D34" s="85">
        <f>SUM(D14,D25,D32)</f>
        <v>480495089</v>
      </c>
      <c r="E34" s="39">
        <f>SUM(E14,E25,E32)</f>
        <v>0</v>
      </c>
      <c r="F34" s="86" t="s">
        <v>68</v>
      </c>
      <c r="G34" s="39">
        <f t="shared" ref="G34:M34" si="1">SUM(G14,G25,G32)</f>
        <v>0</v>
      </c>
      <c r="H34" s="85">
        <f t="shared" si="1"/>
        <v>1119691457</v>
      </c>
      <c r="I34" s="39">
        <f t="shared" si="1"/>
        <v>0</v>
      </c>
      <c r="J34" s="85">
        <f t="shared" si="1"/>
        <v>683167</v>
      </c>
      <c r="K34" s="39">
        <f t="shared" si="1"/>
        <v>0</v>
      </c>
      <c r="L34" s="85">
        <f t="shared" si="1"/>
        <v>50000000</v>
      </c>
      <c r="M34" s="39">
        <f t="shared" si="1"/>
        <v>0</v>
      </c>
      <c r="N34" s="86" t="s">
        <v>68</v>
      </c>
      <c r="O34" s="39">
        <f>SUM(O14,O25,O32)</f>
        <v>0</v>
      </c>
      <c r="P34" s="85" t="e">
        <f>SUM(P14,P25,P32)</f>
        <v>#REF!</v>
      </c>
      <c r="Q34" s="39">
        <f>SUM(Q14,Q25,Q32)</f>
        <v>0</v>
      </c>
      <c r="R34" s="85" t="e">
        <f>SUM(R14,R25,R32)</f>
        <v>#REF!</v>
      </c>
    </row>
    <row r="35" spans="1:18" ht="18.75" customHeight="1" thickTop="1">
      <c r="A35" s="19" t="s">
        <v>11</v>
      </c>
      <c r="B35" s="2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8.75" customHeight="1">
      <c r="A36" s="56" t="s">
        <v>63</v>
      </c>
      <c r="B36" s="42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2"/>
    </row>
    <row r="37" spans="1:18" ht="18.75" customHeight="1">
      <c r="A37" s="23"/>
      <c r="B37" s="42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2"/>
    </row>
    <row r="38" spans="1:18" ht="18.75" customHeight="1">
      <c r="A38" s="54"/>
      <c r="B38" s="26"/>
      <c r="C38" s="68"/>
      <c r="D38" s="548" t="s">
        <v>10</v>
      </c>
      <c r="E38" s="548"/>
      <c r="F38" s="548"/>
      <c r="G38" s="548"/>
      <c r="H38" s="548"/>
      <c r="I38" s="548"/>
      <c r="J38" s="548"/>
      <c r="K38" s="548"/>
      <c r="L38" s="548"/>
      <c r="M38" s="548"/>
      <c r="N38" s="548"/>
      <c r="O38" s="548"/>
      <c r="P38" s="548"/>
      <c r="Q38" s="548"/>
      <c r="R38" s="548"/>
    </row>
    <row r="39" spans="1:18" ht="18.75" customHeight="1">
      <c r="A39" s="54"/>
      <c r="B39" s="26"/>
      <c r="C39" s="68"/>
      <c r="D39" s="70"/>
      <c r="E39" s="70"/>
      <c r="F39" s="70"/>
      <c r="G39" s="70"/>
      <c r="H39" s="70"/>
      <c r="I39" s="70"/>
      <c r="J39" s="70"/>
      <c r="K39" s="70"/>
      <c r="L39" s="560" t="s">
        <v>3</v>
      </c>
      <c r="M39" s="560"/>
      <c r="N39" s="560"/>
      <c r="O39" s="560"/>
      <c r="P39" s="560"/>
      <c r="Q39" s="70"/>
      <c r="R39" s="70"/>
    </row>
    <row r="40" spans="1:18" ht="18.75" customHeight="1">
      <c r="A40" s="54"/>
      <c r="B40" s="36"/>
      <c r="C40" s="55"/>
      <c r="D40" s="57" t="s">
        <v>85</v>
      </c>
      <c r="E40" s="57"/>
      <c r="F40" s="57"/>
      <c r="G40" s="61"/>
      <c r="H40" s="61"/>
      <c r="I40" s="61"/>
      <c r="J40" s="46"/>
      <c r="K40" s="61"/>
      <c r="L40" s="559" t="s">
        <v>27</v>
      </c>
      <c r="M40" s="559"/>
      <c r="N40" s="559"/>
      <c r="O40" s="71"/>
      <c r="P40" s="71"/>
      <c r="Q40" s="54"/>
      <c r="R40" s="72"/>
    </row>
    <row r="41" spans="1:18" ht="18.75" customHeight="1">
      <c r="A41" s="73"/>
      <c r="B41" s="43"/>
      <c r="C41" s="74"/>
      <c r="D41" s="57" t="s">
        <v>32</v>
      </c>
      <c r="E41" s="57"/>
      <c r="F41" s="57"/>
      <c r="G41" s="73"/>
      <c r="H41" s="73"/>
      <c r="I41" s="73"/>
      <c r="J41" s="46" t="s">
        <v>90</v>
      </c>
      <c r="K41" s="55"/>
      <c r="L41" s="71"/>
      <c r="M41" s="71"/>
      <c r="N41" s="55" t="s">
        <v>28</v>
      </c>
      <c r="O41" s="46"/>
      <c r="P41" s="75"/>
      <c r="Q41" s="75"/>
      <c r="R41" s="72" t="s">
        <v>6</v>
      </c>
    </row>
    <row r="42" spans="1:18" ht="18.75" customHeight="1">
      <c r="A42" s="73"/>
      <c r="B42" s="43" t="s">
        <v>0</v>
      </c>
      <c r="C42" s="41"/>
      <c r="D42" s="55" t="s">
        <v>86</v>
      </c>
      <c r="E42" s="55"/>
      <c r="F42" s="55" t="s">
        <v>28</v>
      </c>
      <c r="G42" s="55"/>
      <c r="H42" s="55" t="s">
        <v>4</v>
      </c>
      <c r="I42" s="55"/>
      <c r="J42" s="46" t="s">
        <v>91</v>
      </c>
      <c r="K42" s="55"/>
      <c r="L42" s="46" t="s">
        <v>84</v>
      </c>
      <c r="M42" s="46"/>
      <c r="N42" s="55" t="s">
        <v>46</v>
      </c>
      <c r="O42" s="46"/>
      <c r="P42" s="46" t="s">
        <v>5</v>
      </c>
      <c r="Q42" s="75"/>
      <c r="R42" s="55" t="s">
        <v>48</v>
      </c>
    </row>
    <row r="43" spans="1:18" ht="18.75" customHeight="1">
      <c r="A43" s="73"/>
      <c r="B43" s="43"/>
      <c r="C43" s="41"/>
      <c r="D43" s="550" t="s">
        <v>96</v>
      </c>
      <c r="E43" s="550"/>
      <c r="F43" s="550"/>
      <c r="G43" s="550"/>
      <c r="H43" s="550"/>
      <c r="I43" s="550"/>
      <c r="J43" s="550"/>
      <c r="K43" s="550"/>
      <c r="L43" s="550"/>
      <c r="M43" s="550"/>
      <c r="N43" s="550"/>
      <c r="O43" s="550"/>
      <c r="P43" s="550"/>
      <c r="Q43" s="550"/>
      <c r="R43" s="550"/>
    </row>
    <row r="44" spans="1:18" ht="18.75" customHeight="1">
      <c r="A44" s="31" t="s">
        <v>111</v>
      </c>
      <c r="B44" s="43"/>
      <c r="C44" s="41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</row>
    <row r="45" spans="1:18" ht="18.75" customHeight="1">
      <c r="A45" s="31" t="s">
        <v>115</v>
      </c>
      <c r="B45" s="31"/>
      <c r="C45" s="33"/>
      <c r="D45" s="39"/>
      <c r="E45" s="39"/>
      <c r="F45" s="39"/>
      <c r="G45" s="39"/>
      <c r="H45" s="39"/>
      <c r="I45" s="51"/>
      <c r="J45" s="52"/>
      <c r="K45" s="39"/>
      <c r="L45" s="39"/>
      <c r="M45" s="39"/>
      <c r="N45" s="39"/>
      <c r="O45" s="39"/>
      <c r="P45" s="39"/>
      <c r="Q45" s="51"/>
      <c r="R45" s="39">
        <f>SUM(D45:Q45)</f>
        <v>0</v>
      </c>
    </row>
    <row r="46" spans="1:18" ht="18.75" customHeight="1">
      <c r="A46" s="44" t="s">
        <v>102</v>
      </c>
      <c r="B46" s="33">
        <v>4</v>
      </c>
      <c r="C46" s="33"/>
      <c r="D46" s="66"/>
      <c r="E46" s="77"/>
      <c r="F46" s="66"/>
      <c r="G46" s="77"/>
      <c r="H46" s="66"/>
      <c r="I46" s="78"/>
      <c r="J46" s="66"/>
      <c r="K46" s="77"/>
      <c r="L46" s="66"/>
      <c r="M46" s="77"/>
      <c r="N46" s="66"/>
      <c r="O46" s="77"/>
      <c r="P46" s="79"/>
      <c r="Q46" s="78"/>
      <c r="R46" s="79">
        <f>SUM(D46:Q46)</f>
        <v>0</v>
      </c>
    </row>
    <row r="47" spans="1:18" ht="18.75" customHeight="1">
      <c r="A47" s="65" t="s">
        <v>112</v>
      </c>
      <c r="B47" s="31"/>
      <c r="C47" s="33"/>
      <c r="D47" s="77"/>
      <c r="E47" s="77"/>
      <c r="F47" s="77"/>
      <c r="G47" s="77"/>
      <c r="H47" s="77"/>
      <c r="I47" s="78"/>
      <c r="J47" s="64"/>
      <c r="K47" s="77"/>
      <c r="L47" s="77"/>
      <c r="M47" s="77"/>
      <c r="N47" s="77"/>
      <c r="O47" s="77"/>
      <c r="P47" s="77"/>
      <c r="Q47" s="78"/>
      <c r="R47" s="77"/>
    </row>
    <row r="48" spans="1:18" ht="18.75" customHeight="1">
      <c r="A48" s="65" t="s">
        <v>113</v>
      </c>
      <c r="B48" s="31"/>
      <c r="C48" s="33"/>
      <c r="D48" s="48">
        <f t="shared" ref="D48:R48" si="2">SUM(D45:D46)</f>
        <v>0</v>
      </c>
      <c r="E48" s="80">
        <f t="shared" si="2"/>
        <v>0</v>
      </c>
      <c r="F48" s="48">
        <f t="shared" si="2"/>
        <v>0</v>
      </c>
      <c r="G48" s="80">
        <f t="shared" si="2"/>
        <v>0</v>
      </c>
      <c r="H48" s="48">
        <f t="shared" si="2"/>
        <v>0</v>
      </c>
      <c r="I48" s="80">
        <f t="shared" si="2"/>
        <v>0</v>
      </c>
      <c r="J48" s="48">
        <f t="shared" si="2"/>
        <v>0</v>
      </c>
      <c r="K48" s="80">
        <f t="shared" si="2"/>
        <v>0</v>
      </c>
      <c r="L48" s="48">
        <f t="shared" si="2"/>
        <v>0</v>
      </c>
      <c r="M48" s="80">
        <f t="shared" si="2"/>
        <v>0</v>
      </c>
      <c r="N48" s="48">
        <f t="shared" si="2"/>
        <v>0</v>
      </c>
      <c r="O48" s="80">
        <f t="shared" si="2"/>
        <v>0</v>
      </c>
      <c r="P48" s="48">
        <f t="shared" si="2"/>
        <v>0</v>
      </c>
      <c r="Q48" s="80">
        <f t="shared" si="2"/>
        <v>0</v>
      </c>
      <c r="R48" s="48">
        <f t="shared" si="2"/>
        <v>0</v>
      </c>
    </row>
    <row r="49" spans="1:18" ht="18.75" customHeight="1">
      <c r="A49" s="65"/>
      <c r="B49" s="31"/>
      <c r="C49" s="33"/>
      <c r="D49" s="39"/>
      <c r="E49" s="80"/>
      <c r="F49" s="39"/>
      <c r="G49" s="80"/>
      <c r="H49" s="39"/>
      <c r="I49" s="80"/>
      <c r="J49" s="39"/>
      <c r="K49" s="80"/>
      <c r="L49" s="39"/>
      <c r="M49" s="80"/>
      <c r="N49" s="39"/>
      <c r="O49" s="80"/>
      <c r="P49" s="39"/>
      <c r="Q49" s="80"/>
      <c r="R49" s="39"/>
    </row>
    <row r="50" spans="1:18" ht="18.75" customHeight="1">
      <c r="A50" s="31" t="s">
        <v>80</v>
      </c>
      <c r="B50" s="31"/>
      <c r="C50" s="33"/>
      <c r="D50" s="81"/>
      <c r="E50" s="81"/>
      <c r="F50" s="81"/>
      <c r="G50" s="82"/>
      <c r="H50" s="81"/>
      <c r="I50" s="81"/>
      <c r="J50" s="81"/>
      <c r="K50" s="81"/>
      <c r="L50" s="81"/>
      <c r="M50" s="81"/>
      <c r="N50" s="81"/>
      <c r="O50" s="81"/>
      <c r="P50" s="81"/>
      <c r="Q50" s="82"/>
      <c r="R50" s="81"/>
    </row>
    <row r="51" spans="1:18" ht="18.75" customHeight="1">
      <c r="A51" s="31" t="s">
        <v>81</v>
      </c>
      <c r="B51" s="31"/>
      <c r="C51" s="33"/>
      <c r="D51" s="81"/>
      <c r="E51" s="81"/>
      <c r="F51" s="81"/>
      <c r="G51" s="82"/>
      <c r="H51" s="81"/>
      <c r="I51" s="81"/>
      <c r="J51" s="81"/>
      <c r="K51" s="81"/>
      <c r="L51" s="81"/>
      <c r="M51" s="81"/>
      <c r="N51" s="81"/>
      <c r="O51" s="81"/>
      <c r="P51" s="81"/>
      <c r="Q51" s="82"/>
      <c r="R51" s="81"/>
    </row>
    <row r="52" spans="1:18" ht="18.75" customHeight="1">
      <c r="A52" s="35" t="s">
        <v>82</v>
      </c>
      <c r="B52" s="31"/>
      <c r="C52" s="33"/>
      <c r="D52" s="81"/>
      <c r="E52" s="81"/>
      <c r="F52" s="81"/>
      <c r="G52" s="82"/>
      <c r="H52" s="81"/>
      <c r="I52" s="81"/>
      <c r="J52" s="81"/>
      <c r="K52" s="81"/>
      <c r="L52" s="81"/>
      <c r="M52" s="81"/>
      <c r="N52" s="81"/>
      <c r="O52" s="81"/>
      <c r="P52" s="81"/>
      <c r="Q52" s="82"/>
      <c r="R52" s="81"/>
    </row>
    <row r="53" spans="1:18" ht="18.75" customHeight="1">
      <c r="A53" s="35" t="s">
        <v>83</v>
      </c>
      <c r="B53" s="31"/>
      <c r="C53" s="33"/>
      <c r="D53" s="81"/>
      <c r="E53" s="81"/>
      <c r="F53" s="81"/>
      <c r="G53" s="82"/>
      <c r="H53" s="81"/>
      <c r="I53" s="81"/>
      <c r="J53" s="81"/>
      <c r="K53" s="81"/>
      <c r="L53" s="81"/>
      <c r="M53" s="81"/>
      <c r="N53" s="81"/>
      <c r="O53" s="81"/>
      <c r="P53" s="81"/>
      <c r="Q53" s="82"/>
      <c r="R53" s="81"/>
    </row>
    <row r="54" spans="1:18" ht="18.75" customHeight="1">
      <c r="A54" s="45" t="s">
        <v>72</v>
      </c>
      <c r="B54" s="33" t="s">
        <v>105</v>
      </c>
      <c r="C54" s="33"/>
      <c r="D54" s="47"/>
      <c r="E54" s="81"/>
      <c r="F54" s="47"/>
      <c r="G54" s="82"/>
      <c r="H54" s="47"/>
      <c r="I54" s="81"/>
      <c r="J54" s="47"/>
      <c r="K54" s="81"/>
      <c r="L54" s="47"/>
      <c r="M54" s="81"/>
      <c r="N54" s="47"/>
      <c r="O54" s="76"/>
      <c r="P54" s="47"/>
      <c r="Q54" s="82"/>
      <c r="R54" s="47" t="s">
        <v>68</v>
      </c>
    </row>
    <row r="55" spans="1:18" ht="18.75" customHeight="1">
      <c r="A55" s="45" t="s">
        <v>97</v>
      </c>
      <c r="B55" s="33" t="s">
        <v>108</v>
      </c>
      <c r="C55" s="33"/>
      <c r="D55" s="47"/>
      <c r="E55" s="81"/>
      <c r="F55" s="47"/>
      <c r="G55" s="82"/>
      <c r="H55" s="47"/>
      <c r="I55" s="81"/>
      <c r="J55" s="47"/>
      <c r="K55" s="81"/>
      <c r="L55" s="47"/>
      <c r="M55" s="81"/>
      <c r="N55" s="47"/>
      <c r="O55" s="76"/>
      <c r="P55" s="47"/>
      <c r="Q55" s="82"/>
      <c r="R55" s="81">
        <f>SUM(D55:Q55)</f>
        <v>0</v>
      </c>
    </row>
    <row r="56" spans="1:18" ht="18.75" customHeight="1">
      <c r="A56" s="45" t="s">
        <v>73</v>
      </c>
      <c r="B56" s="33">
        <v>22</v>
      </c>
      <c r="C56" s="33"/>
      <c r="D56" s="47"/>
      <c r="E56" s="81"/>
      <c r="F56" s="47"/>
      <c r="G56" s="82"/>
      <c r="H56" s="47"/>
      <c r="I56" s="81"/>
      <c r="J56" s="47"/>
      <c r="K56" s="81"/>
      <c r="L56" s="47"/>
      <c r="M56" s="81"/>
      <c r="N56" s="47"/>
      <c r="O56" s="76"/>
      <c r="P56" s="47"/>
      <c r="Q56" s="82"/>
      <c r="R56" s="47">
        <f>SUM(D56:Q56)</f>
        <v>0</v>
      </c>
    </row>
    <row r="57" spans="1:18" ht="18.75" customHeight="1">
      <c r="A57" s="45" t="s">
        <v>98</v>
      </c>
      <c r="B57" s="33">
        <v>34</v>
      </c>
      <c r="C57" s="33"/>
      <c r="D57" s="47"/>
      <c r="E57" s="81"/>
      <c r="F57" s="62"/>
      <c r="G57" s="82"/>
      <c r="H57" s="47"/>
      <c r="I57" s="81"/>
      <c r="J57" s="47"/>
      <c r="K57" s="81"/>
      <c r="L57" s="47"/>
      <c r="M57" s="81"/>
      <c r="N57" s="47"/>
      <c r="O57" s="76"/>
      <c r="P57" s="47"/>
      <c r="Q57" s="82"/>
      <c r="R57" s="47">
        <f>SUM(D57:Q57)</f>
        <v>0</v>
      </c>
    </row>
    <row r="58" spans="1:18" ht="18.75" customHeight="1">
      <c r="A58" s="35" t="s">
        <v>64</v>
      </c>
      <c r="B58" s="44"/>
      <c r="C58" s="33"/>
      <c r="D58" s="83"/>
      <c r="E58" s="80"/>
      <c r="F58" s="80"/>
      <c r="G58" s="82"/>
      <c r="H58" s="83"/>
      <c r="I58" s="82"/>
      <c r="J58" s="83"/>
      <c r="K58" s="82"/>
      <c r="L58" s="83"/>
      <c r="M58" s="82"/>
      <c r="N58" s="83"/>
      <c r="O58" s="82"/>
      <c r="P58" s="83"/>
      <c r="Q58" s="82"/>
      <c r="R58" s="83"/>
    </row>
    <row r="59" spans="1:18" ht="18.75" customHeight="1">
      <c r="A59" s="35" t="s">
        <v>65</v>
      </c>
      <c r="B59" s="31"/>
      <c r="C59" s="33"/>
      <c r="D59" s="48">
        <f>SUM(D52:D57)</f>
        <v>0</v>
      </c>
      <c r="E59" s="39"/>
      <c r="F59" s="48">
        <f>SUM(F52:F57)</f>
        <v>0</v>
      </c>
      <c r="G59" s="37"/>
      <c r="H59" s="48">
        <f>SUM(H52:H57)</f>
        <v>0</v>
      </c>
      <c r="I59" s="38"/>
      <c r="J59" s="49">
        <f>SUM(J52:J57)</f>
        <v>0</v>
      </c>
      <c r="K59" s="37"/>
      <c r="L59" s="49" t="s">
        <v>68</v>
      </c>
      <c r="M59" s="37"/>
      <c r="N59" s="48">
        <f>SUM(N52:N57)</f>
        <v>0</v>
      </c>
      <c r="O59" s="37"/>
      <c r="P59" s="48">
        <f>SUM(P52:P57)</f>
        <v>0</v>
      </c>
      <c r="Q59" s="38"/>
      <c r="R59" s="48">
        <f>SUM(R52:R57)</f>
        <v>0</v>
      </c>
    </row>
    <row r="60" spans="1:18" ht="18.75" customHeight="1">
      <c r="A60" s="35"/>
      <c r="B60" s="31"/>
      <c r="C60" s="33"/>
      <c r="D60" s="81"/>
      <c r="E60" s="81"/>
      <c r="F60" s="81"/>
      <c r="G60" s="82"/>
      <c r="H60" s="81"/>
      <c r="I60" s="81"/>
      <c r="J60" s="81"/>
      <c r="K60" s="81"/>
      <c r="L60" s="81"/>
      <c r="M60" s="81"/>
      <c r="N60" s="81"/>
      <c r="O60" s="81"/>
      <c r="P60" s="81"/>
      <c r="Q60" s="82"/>
      <c r="R60" s="81"/>
    </row>
    <row r="61" spans="1:18" ht="18.75" customHeight="1">
      <c r="A61" s="31" t="s">
        <v>106</v>
      </c>
      <c r="B61" s="53"/>
      <c r="C61" s="33"/>
      <c r="D61" s="81"/>
      <c r="E61" s="81"/>
      <c r="F61" s="81"/>
      <c r="G61" s="82"/>
      <c r="H61" s="81"/>
      <c r="I61" s="81"/>
      <c r="J61" s="81"/>
      <c r="K61" s="81"/>
      <c r="L61" s="81"/>
      <c r="M61" s="81"/>
      <c r="N61" s="81"/>
      <c r="O61" s="81"/>
      <c r="P61" s="81"/>
      <c r="Q61" s="82"/>
      <c r="R61" s="81"/>
    </row>
    <row r="62" spans="1:18" ht="18.75" customHeight="1">
      <c r="A62" s="45" t="s">
        <v>66</v>
      </c>
      <c r="B62" s="31"/>
      <c r="C62" s="33"/>
      <c r="D62" s="47" t="s">
        <v>68</v>
      </c>
      <c r="E62" s="47"/>
      <c r="F62" s="47" t="s">
        <v>68</v>
      </c>
      <c r="G62" s="82"/>
      <c r="H62" s="47" t="s">
        <v>68</v>
      </c>
      <c r="I62" s="82"/>
      <c r="J62" s="47" t="s">
        <v>68</v>
      </c>
      <c r="K62" s="82"/>
      <c r="L62" s="47" t="s">
        <v>68</v>
      </c>
      <c r="M62" s="82"/>
      <c r="N62" s="47" t="s">
        <v>68</v>
      </c>
      <c r="O62" s="82"/>
      <c r="P62" s="81" t="e">
        <f>#REF!</f>
        <v>#REF!</v>
      </c>
      <c r="Q62" s="82"/>
      <c r="R62" s="81" t="e">
        <f>SUM(D62:Q62)</f>
        <v>#REF!</v>
      </c>
    </row>
    <row r="63" spans="1:18" ht="18.75" customHeight="1">
      <c r="A63" s="44" t="s">
        <v>67</v>
      </c>
      <c r="B63" s="31"/>
      <c r="C63" s="33"/>
      <c r="D63" s="47"/>
      <c r="E63" s="47"/>
      <c r="F63" s="47"/>
      <c r="G63" s="82"/>
      <c r="H63" s="47"/>
      <c r="I63" s="82"/>
      <c r="J63" s="47"/>
      <c r="K63" s="82"/>
      <c r="L63" s="47"/>
      <c r="M63" s="82"/>
      <c r="N63" s="47"/>
      <c r="O63" s="82"/>
      <c r="P63" s="47"/>
      <c r="Q63" s="82"/>
      <c r="R63" s="47"/>
    </row>
    <row r="64" spans="1:18" ht="18.75" customHeight="1">
      <c r="A64" s="44" t="s">
        <v>109</v>
      </c>
      <c r="B64" s="31"/>
      <c r="C64" s="33"/>
      <c r="D64" s="63"/>
      <c r="E64" s="63"/>
      <c r="F64" s="63"/>
      <c r="G64" s="84"/>
      <c r="H64" s="63"/>
      <c r="I64" s="84"/>
      <c r="J64" s="63"/>
      <c r="K64" s="84"/>
      <c r="L64" s="63"/>
      <c r="M64" s="84"/>
      <c r="N64" s="63"/>
      <c r="O64" s="82"/>
      <c r="P64" s="47"/>
      <c r="Q64" s="82"/>
      <c r="R64" s="47"/>
    </row>
    <row r="65" spans="1:18" ht="18.75" customHeight="1">
      <c r="A65" s="44" t="s">
        <v>110</v>
      </c>
      <c r="B65" s="33">
        <v>19</v>
      </c>
      <c r="C65" s="33"/>
      <c r="D65" s="62" t="s">
        <v>68</v>
      </c>
      <c r="E65" s="47"/>
      <c r="F65" s="62" t="s">
        <v>68</v>
      </c>
      <c r="G65" s="82"/>
      <c r="H65" s="47" t="s">
        <v>68</v>
      </c>
      <c r="I65" s="82"/>
      <c r="J65" s="62" t="s">
        <v>68</v>
      </c>
      <c r="K65" s="82"/>
      <c r="L65" s="62" t="s">
        <v>68</v>
      </c>
      <c r="M65" s="84"/>
      <c r="N65" s="62" t="s">
        <v>68</v>
      </c>
      <c r="O65" s="82"/>
      <c r="P65" s="47"/>
      <c r="Q65" s="82"/>
      <c r="R65" s="47">
        <f>SUM(D65:P65)</f>
        <v>0</v>
      </c>
    </row>
    <row r="66" spans="1:18" ht="18.75" customHeight="1">
      <c r="A66" s="31" t="s">
        <v>95</v>
      </c>
      <c r="B66" s="31"/>
      <c r="C66" s="33"/>
      <c r="D66" s="87" t="s">
        <v>68</v>
      </c>
      <c r="E66" s="52">
        <f>SUM(E62:E64)</f>
        <v>0</v>
      </c>
      <c r="F66" s="87" t="s">
        <v>68</v>
      </c>
      <c r="G66" s="52">
        <f>SUM(G62:G64)</f>
        <v>0</v>
      </c>
      <c r="H66" s="87" t="s">
        <v>68</v>
      </c>
      <c r="I66" s="52">
        <f>SUM(I62:I64)</f>
        <v>0</v>
      </c>
      <c r="J66" s="87" t="s">
        <v>68</v>
      </c>
      <c r="K66" s="52">
        <f>SUM(K62:K64)</f>
        <v>0</v>
      </c>
      <c r="L66" s="87" t="s">
        <v>68</v>
      </c>
      <c r="M66" s="52">
        <f>SUM(M62:M64)</f>
        <v>0</v>
      </c>
      <c r="N66" s="87" t="s">
        <v>68</v>
      </c>
      <c r="O66" s="52">
        <f>SUM(O62:O64)</f>
        <v>0</v>
      </c>
      <c r="P66" s="88" t="e">
        <f>SUM(P62:P65)</f>
        <v>#REF!</v>
      </c>
      <c r="Q66" s="52">
        <f>SUM(Q62:Q64)</f>
        <v>0</v>
      </c>
      <c r="R66" s="88" t="e">
        <f>SUM(R62:R65)</f>
        <v>#REF!</v>
      </c>
    </row>
    <row r="67" spans="1:18" ht="18.75" customHeight="1">
      <c r="A67" s="44"/>
      <c r="B67" s="31"/>
      <c r="C67" s="32"/>
      <c r="D67" s="80"/>
      <c r="E67" s="80"/>
      <c r="F67" s="80"/>
      <c r="G67" s="84"/>
      <c r="H67" s="80"/>
      <c r="I67" s="84"/>
      <c r="J67" s="80"/>
      <c r="K67" s="84"/>
      <c r="L67" s="80"/>
      <c r="M67" s="84"/>
      <c r="N67" s="80"/>
      <c r="O67" s="84"/>
      <c r="P67" s="80"/>
      <c r="Q67" s="84"/>
      <c r="R67" s="80"/>
    </row>
    <row r="68" spans="1:18" ht="18.75" customHeight="1" thickBot="1">
      <c r="A68" s="31" t="s">
        <v>114</v>
      </c>
      <c r="B68" s="31"/>
      <c r="C68" s="35"/>
      <c r="D68" s="85">
        <f>SUM(D48,D59,D66)</f>
        <v>0</v>
      </c>
      <c r="E68" s="39">
        <f>SUM(E48,E59,E66)</f>
        <v>0</v>
      </c>
      <c r="F68" s="86" t="s">
        <v>68</v>
      </c>
      <c r="G68" s="39">
        <f t="shared" ref="G68:M68" si="3">SUM(G48,G59,G66)</f>
        <v>0</v>
      </c>
      <c r="H68" s="85">
        <f t="shared" si="3"/>
        <v>0</v>
      </c>
      <c r="I68" s="39">
        <f t="shared" si="3"/>
        <v>0</v>
      </c>
      <c r="J68" s="85">
        <f t="shared" si="3"/>
        <v>0</v>
      </c>
      <c r="K68" s="39">
        <f t="shared" si="3"/>
        <v>0</v>
      </c>
      <c r="L68" s="85">
        <f t="shared" si="3"/>
        <v>0</v>
      </c>
      <c r="M68" s="39">
        <f t="shared" si="3"/>
        <v>0</v>
      </c>
      <c r="N68" s="86" t="s">
        <v>68</v>
      </c>
      <c r="O68" s="39">
        <f>SUM(O48,O59,O66)</f>
        <v>0</v>
      </c>
      <c r="P68" s="85" t="e">
        <f>SUM(P48,P59,P66)</f>
        <v>#REF!</v>
      </c>
      <c r="Q68" s="39">
        <f>SUM(Q48,Q59,Q66)</f>
        <v>0</v>
      </c>
      <c r="R68" s="85" t="e">
        <f>SUM(R48,R59,R66)</f>
        <v>#REF!</v>
      </c>
    </row>
    <row r="69" spans="1:18" ht="18.75" customHeight="1" thickTop="1"/>
  </sheetData>
  <mergeCells count="8">
    <mergeCell ref="D43:R43"/>
    <mergeCell ref="L6:N6"/>
    <mergeCell ref="D9:R9"/>
    <mergeCell ref="D4:R4"/>
    <mergeCell ref="L5:P5"/>
    <mergeCell ref="D38:R38"/>
    <mergeCell ref="L39:P39"/>
    <mergeCell ref="L40:N40"/>
  </mergeCells>
  <phoneticPr fontId="0" type="noConversion"/>
  <pageMargins left="0.49" right="0.4" top="0.48" bottom="0.5" header="0.5" footer="0.5"/>
  <pageSetup paperSize="9" scale="80" firstPageNumber="9" orientation="landscape" useFirstPageNumber="1" r:id="rId1"/>
  <headerFooter alignWithMargins="0">
    <oddFooter>&amp;LThe accompanying notes are an integral part of these financial statements.&amp;C&amp;P&amp;R&amp;"Times New Roman,Italic"&amp;F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showGridLines="0" view="pageBreakPreview" zoomScale="70" zoomScaleNormal="75" zoomScaleSheetLayoutView="70" workbookViewId="0">
      <selection activeCell="H48" sqref="H48"/>
    </sheetView>
  </sheetViews>
  <sheetFormatPr defaultColWidth="10.5703125" defaultRowHeight="20.25" customHeight="1"/>
  <cols>
    <col min="1" max="1" width="40.140625" style="16" customWidth="1"/>
    <col min="2" max="2" width="6.85546875" style="11" customWidth="1"/>
    <col min="3" max="3" width="4.85546875" style="7" customWidth="1"/>
    <col min="4" max="4" width="12.85546875" style="15" bestFit="1" customWidth="1"/>
    <col min="5" max="5" width="1.42578125" style="7" customWidth="1"/>
    <col min="6" max="6" width="12.85546875" style="15" bestFit="1" customWidth="1"/>
    <col min="7" max="7" width="1.42578125" style="8" customWidth="1"/>
    <col min="8" max="8" width="12.140625" style="15" customWidth="1"/>
    <col min="9" max="9" width="1.42578125" style="7" customWidth="1"/>
    <col min="10" max="10" width="12.140625" style="15" customWidth="1"/>
    <col min="11" max="16384" width="10.5703125" style="7"/>
  </cols>
  <sheetData>
    <row r="1" spans="1:10" s="4" customFormat="1" ht="20.25" customHeight="1">
      <c r="A1" s="19" t="s">
        <v>11</v>
      </c>
      <c r="B1" s="24"/>
      <c r="C1" s="3"/>
      <c r="D1" s="3"/>
      <c r="E1" s="3"/>
      <c r="F1" s="3"/>
      <c r="G1" s="3"/>
      <c r="H1" s="3"/>
      <c r="I1" s="3"/>
      <c r="J1" s="3"/>
    </row>
    <row r="2" spans="1:10" s="4" customFormat="1" ht="20.25" customHeight="1">
      <c r="A2" s="23" t="s">
        <v>122</v>
      </c>
      <c r="B2" s="24"/>
      <c r="C2" s="3"/>
      <c r="D2" s="5"/>
      <c r="E2" s="3"/>
      <c r="F2" s="5"/>
      <c r="G2" s="3"/>
      <c r="H2" s="5"/>
      <c r="I2" s="3"/>
      <c r="J2" s="5"/>
    </row>
    <row r="3" spans="1:10" s="4" customFormat="1" ht="20.25" customHeight="1">
      <c r="A3" s="110"/>
      <c r="B3" s="24"/>
      <c r="C3" s="3"/>
      <c r="D3" s="5"/>
      <c r="E3" s="3"/>
      <c r="F3" s="5"/>
      <c r="G3" s="3"/>
      <c r="H3" s="5"/>
      <c r="I3" s="3"/>
      <c r="J3" s="5"/>
    </row>
    <row r="4" spans="1:10" ht="20.25" customHeight="1">
      <c r="A4" s="111"/>
      <c r="B4" s="24"/>
      <c r="C4" s="3"/>
      <c r="D4" s="538" t="s">
        <v>51</v>
      </c>
      <c r="E4" s="538"/>
      <c r="F4" s="538"/>
      <c r="G4" s="21"/>
      <c r="H4" s="538" t="s">
        <v>52</v>
      </c>
      <c r="I4" s="538"/>
      <c r="J4" s="538"/>
    </row>
    <row r="5" spans="1:10" ht="20.25" customHeight="1">
      <c r="A5" s="6"/>
      <c r="B5" s="18"/>
      <c r="C5" s="9"/>
      <c r="D5" s="537" t="s">
        <v>53</v>
      </c>
      <c r="E5" s="537"/>
      <c r="F5" s="537"/>
      <c r="G5" s="469"/>
      <c r="H5" s="537" t="s">
        <v>54</v>
      </c>
      <c r="I5" s="537"/>
      <c r="J5" s="537"/>
    </row>
    <row r="6" spans="1:10" ht="20.25" customHeight="1">
      <c r="A6" s="6"/>
      <c r="B6" s="18"/>
      <c r="C6" s="9"/>
      <c r="D6" s="539" t="s">
        <v>183</v>
      </c>
      <c r="E6" s="540"/>
      <c r="F6" s="540"/>
      <c r="G6" s="468"/>
      <c r="H6" s="539" t="s">
        <v>183</v>
      </c>
      <c r="I6" s="540"/>
      <c r="J6" s="540"/>
    </row>
    <row r="7" spans="1:10" ht="20.25" customHeight="1">
      <c r="A7" s="6"/>
      <c r="B7" s="18"/>
      <c r="C7" s="9"/>
      <c r="D7" s="539" t="s">
        <v>275</v>
      </c>
      <c r="E7" s="539"/>
      <c r="F7" s="539"/>
      <c r="G7" s="468"/>
      <c r="H7" s="539" t="s">
        <v>275</v>
      </c>
      <c r="I7" s="539"/>
      <c r="J7" s="539"/>
    </row>
    <row r="8" spans="1:10" ht="20.25" customHeight="1">
      <c r="A8" s="6"/>
      <c r="B8" s="18"/>
      <c r="C8" s="17"/>
      <c r="D8" s="238" t="s">
        <v>243</v>
      </c>
      <c r="E8" s="330"/>
      <c r="F8" s="238" t="s">
        <v>235</v>
      </c>
      <c r="G8" s="330"/>
      <c r="H8" s="238" t="s">
        <v>243</v>
      </c>
      <c r="I8" s="330"/>
      <c r="J8" s="238" t="s">
        <v>235</v>
      </c>
    </row>
    <row r="9" spans="1:10" ht="20.25" customHeight="1">
      <c r="A9" s="7"/>
      <c r="B9" s="18"/>
      <c r="C9" s="9"/>
      <c r="D9" s="541" t="s">
        <v>123</v>
      </c>
      <c r="E9" s="541"/>
      <c r="F9" s="541"/>
      <c r="G9" s="541"/>
      <c r="H9" s="541"/>
      <c r="I9" s="541"/>
      <c r="J9" s="541"/>
    </row>
    <row r="10" spans="1:10" ht="20.25" customHeight="1">
      <c r="A10" s="20" t="s">
        <v>138</v>
      </c>
      <c r="D10" s="13"/>
      <c r="F10" s="13"/>
      <c r="G10" s="7"/>
      <c r="H10" s="13"/>
      <c r="J10" s="13"/>
    </row>
    <row r="11" spans="1:10" ht="20.25" customHeight="1">
      <c r="A11" s="112" t="s">
        <v>139</v>
      </c>
      <c r="D11" s="113"/>
      <c r="F11" s="113"/>
      <c r="G11" s="7"/>
      <c r="H11" s="13"/>
      <c r="J11" s="13"/>
    </row>
    <row r="12" spans="1:10" ht="20.25" customHeight="1">
      <c r="A12" s="112" t="s">
        <v>78</v>
      </c>
      <c r="C12" s="113"/>
      <c r="D12" s="12">
        <v>3802297</v>
      </c>
      <c r="E12" s="113"/>
      <c r="F12" s="12">
        <v>4326452</v>
      </c>
      <c r="G12" s="113"/>
      <c r="H12" s="113">
        <v>2177460</v>
      </c>
      <c r="I12" s="113"/>
      <c r="J12" s="113">
        <v>2522820</v>
      </c>
    </row>
    <row r="13" spans="1:10" ht="20.25" hidden="1" customHeight="1">
      <c r="A13" s="13" t="s">
        <v>124</v>
      </c>
      <c r="C13" s="113"/>
      <c r="D13" s="99"/>
      <c r="E13" s="113"/>
      <c r="F13" s="99"/>
      <c r="G13" s="113"/>
      <c r="H13" s="231"/>
      <c r="I13" s="113"/>
      <c r="J13" s="231"/>
    </row>
    <row r="14" spans="1:10" ht="20.25" hidden="1" customHeight="1">
      <c r="A14" s="13" t="s">
        <v>125</v>
      </c>
      <c r="C14" s="113"/>
      <c r="D14" s="113"/>
      <c r="E14" s="113"/>
      <c r="F14" s="113"/>
      <c r="G14" s="113"/>
      <c r="H14" s="113"/>
      <c r="I14" s="113"/>
      <c r="J14" s="113"/>
    </row>
    <row r="15" spans="1:10" ht="20.25" customHeight="1">
      <c r="A15" s="112" t="s">
        <v>199</v>
      </c>
      <c r="C15" s="113"/>
      <c r="D15" s="472">
        <v>0</v>
      </c>
      <c r="E15" s="95"/>
      <c r="F15" s="472">
        <v>0</v>
      </c>
      <c r="G15" s="95"/>
      <c r="H15" s="237">
        <v>664104</v>
      </c>
      <c r="I15" s="95"/>
      <c r="J15" s="237">
        <v>680435</v>
      </c>
    </row>
    <row r="16" spans="1:10" ht="20.25" hidden="1" customHeight="1">
      <c r="A16" s="54" t="s">
        <v>169</v>
      </c>
      <c r="C16" s="113"/>
      <c r="D16" s="95"/>
      <c r="E16" s="95"/>
      <c r="F16" s="95"/>
      <c r="G16" s="95"/>
      <c r="H16" s="113"/>
      <c r="I16" s="95"/>
      <c r="J16" s="113"/>
    </row>
    <row r="17" spans="1:10" ht="20.25" hidden="1" customHeight="1">
      <c r="A17" s="200" t="s">
        <v>171</v>
      </c>
      <c r="C17" s="113"/>
      <c r="D17" s="95"/>
      <c r="E17" s="95"/>
      <c r="F17" s="95"/>
      <c r="G17" s="95"/>
      <c r="H17" s="113"/>
      <c r="I17" s="95"/>
      <c r="J17" s="113"/>
    </row>
    <row r="18" spans="1:10" ht="20.25" hidden="1" customHeight="1">
      <c r="A18" s="200" t="s">
        <v>172</v>
      </c>
      <c r="B18" s="11">
        <v>3</v>
      </c>
      <c r="C18" s="113"/>
      <c r="D18" s="99"/>
      <c r="E18" s="95"/>
      <c r="F18" s="99"/>
      <c r="G18" s="95"/>
      <c r="H18" s="95"/>
      <c r="I18" s="95"/>
      <c r="J18" s="95"/>
    </row>
    <row r="19" spans="1:10" ht="20.25" hidden="1" customHeight="1">
      <c r="A19" s="239" t="s">
        <v>196</v>
      </c>
      <c r="C19" s="113"/>
      <c r="D19" s="472"/>
      <c r="E19" s="95"/>
      <c r="F19" s="472"/>
      <c r="G19" s="95"/>
      <c r="H19" s="106"/>
      <c r="I19" s="95"/>
      <c r="J19" s="106"/>
    </row>
    <row r="20" spans="1:10" ht="20.25" customHeight="1">
      <c r="A20" s="13" t="s">
        <v>12</v>
      </c>
      <c r="C20" s="113"/>
      <c r="D20" s="12">
        <v>49832</v>
      </c>
      <c r="E20" s="113"/>
      <c r="F20" s="12">
        <v>91234</v>
      </c>
      <c r="G20" s="113"/>
      <c r="H20" s="113">
        <v>39901</v>
      </c>
      <c r="I20" s="113"/>
      <c r="J20" s="113">
        <v>52162</v>
      </c>
    </row>
    <row r="21" spans="1:10" ht="20.25" customHeight="1">
      <c r="A21" s="10" t="s">
        <v>140</v>
      </c>
      <c r="C21" s="59"/>
      <c r="D21" s="153">
        <f>SUM(D12:D20)</f>
        <v>3852129</v>
      </c>
      <c r="E21" s="59"/>
      <c r="F21" s="114">
        <f>SUM(F12:F20)</f>
        <v>4417686</v>
      </c>
      <c r="G21" s="59"/>
      <c r="H21" s="153">
        <f>SUM(H12:H20)</f>
        <v>2881465</v>
      </c>
      <c r="I21" s="59"/>
      <c r="J21" s="114">
        <f>SUM(J12:J20)</f>
        <v>3255417</v>
      </c>
    </row>
    <row r="22" spans="1:10" ht="20.25" customHeight="1">
      <c r="A22" s="10"/>
      <c r="C22" s="59"/>
      <c r="D22" s="59"/>
      <c r="E22" s="59"/>
      <c r="F22" s="59"/>
      <c r="G22" s="59"/>
      <c r="H22" s="59"/>
      <c r="I22" s="59"/>
      <c r="J22" s="59"/>
    </row>
    <row r="23" spans="1:10" ht="20.25" customHeight="1">
      <c r="A23" s="20" t="s">
        <v>24</v>
      </c>
      <c r="C23" s="60"/>
      <c r="D23" s="113"/>
      <c r="E23" s="60"/>
      <c r="F23" s="113"/>
      <c r="G23" s="60"/>
      <c r="H23" s="113"/>
      <c r="I23" s="60"/>
      <c r="J23" s="113"/>
    </row>
    <row r="24" spans="1:10" ht="20.25" customHeight="1">
      <c r="A24" s="112" t="s">
        <v>126</v>
      </c>
      <c r="C24" s="60"/>
      <c r="D24" s="113">
        <v>3032843</v>
      </c>
      <c r="E24" s="60"/>
      <c r="F24" s="113">
        <v>3375486</v>
      </c>
      <c r="G24" s="60"/>
      <c r="H24" s="113">
        <v>1877715</v>
      </c>
      <c r="I24" s="60"/>
      <c r="J24" s="113">
        <v>2076138</v>
      </c>
    </row>
    <row r="25" spans="1:10" s="8" customFormat="1" ht="20.25" customHeight="1">
      <c r="A25" s="112" t="s">
        <v>141</v>
      </c>
      <c r="B25" s="11"/>
      <c r="C25" s="115"/>
      <c r="D25" s="116">
        <v>121685</v>
      </c>
      <c r="E25" s="115"/>
      <c r="F25" s="116">
        <v>119043</v>
      </c>
      <c r="G25" s="115"/>
      <c r="H25" s="113">
        <v>110846</v>
      </c>
      <c r="I25" s="115"/>
      <c r="J25" s="113">
        <v>125694</v>
      </c>
    </row>
    <row r="26" spans="1:10" ht="20.25" customHeight="1">
      <c r="A26" s="13" t="s">
        <v>26</v>
      </c>
      <c r="C26" s="115"/>
      <c r="D26" s="116">
        <v>466437</v>
      </c>
      <c r="E26" s="115"/>
      <c r="F26" s="116">
        <v>338938</v>
      </c>
      <c r="G26" s="115"/>
      <c r="H26" s="113">
        <v>218957</v>
      </c>
      <c r="I26" s="115"/>
      <c r="J26" s="113">
        <v>172553</v>
      </c>
    </row>
    <row r="27" spans="1:10" ht="20.25" customHeight="1">
      <c r="A27" s="10" t="s">
        <v>25</v>
      </c>
      <c r="C27" s="59"/>
      <c r="D27" s="153">
        <f>SUM(D24:D26)</f>
        <v>3620965</v>
      </c>
      <c r="E27" s="59"/>
      <c r="F27" s="114">
        <f>SUM(F24:F26)</f>
        <v>3833467</v>
      </c>
      <c r="G27" s="59"/>
      <c r="H27" s="153">
        <f>SUM(H24:H26)</f>
        <v>2207518</v>
      </c>
      <c r="I27" s="59"/>
      <c r="J27" s="114">
        <f>SUM(J24:J26)</f>
        <v>2374385</v>
      </c>
    </row>
    <row r="28" spans="1:10" ht="20.25" customHeight="1">
      <c r="A28" s="10"/>
      <c r="C28" s="60"/>
      <c r="D28" s="60"/>
      <c r="E28" s="60"/>
      <c r="F28" s="60"/>
      <c r="G28" s="60"/>
      <c r="H28" s="60"/>
      <c r="I28" s="60"/>
      <c r="J28" s="60"/>
    </row>
    <row r="29" spans="1:10" ht="20.25" customHeight="1">
      <c r="A29" s="10" t="s">
        <v>192</v>
      </c>
      <c r="C29" s="60"/>
      <c r="D29" s="447">
        <f>D21-D27</f>
        <v>231164</v>
      </c>
      <c r="E29" s="59"/>
      <c r="F29" s="59">
        <f>F21-F27</f>
        <v>584219</v>
      </c>
      <c r="G29" s="59"/>
      <c r="H29" s="447">
        <f>H21-H27</f>
        <v>673947</v>
      </c>
      <c r="I29" s="59"/>
      <c r="J29" s="59">
        <f>J21-J27</f>
        <v>881032</v>
      </c>
    </row>
    <row r="30" spans="1:10" ht="20.25" customHeight="1">
      <c r="A30" s="112" t="s">
        <v>61</v>
      </c>
      <c r="C30" s="60"/>
      <c r="D30" s="115">
        <v>-9833</v>
      </c>
      <c r="E30" s="60"/>
      <c r="F30" s="115">
        <v>-27346</v>
      </c>
      <c r="G30" s="60"/>
      <c r="H30" s="115">
        <v>-4612</v>
      </c>
      <c r="I30" s="60"/>
      <c r="J30" s="115">
        <v>-17559</v>
      </c>
    </row>
    <row r="31" spans="1:10" ht="20.25" customHeight="1">
      <c r="A31" s="112" t="s">
        <v>178</v>
      </c>
      <c r="C31" s="60"/>
      <c r="D31" s="117">
        <v>3832</v>
      </c>
      <c r="E31" s="60"/>
      <c r="F31" s="117">
        <v>3646</v>
      </c>
      <c r="G31" s="60"/>
      <c r="H31" s="232">
        <v>0</v>
      </c>
      <c r="I31" s="138"/>
      <c r="J31" s="232">
        <v>0</v>
      </c>
    </row>
    <row r="32" spans="1:10" ht="20.25" customHeight="1">
      <c r="A32" s="10" t="s">
        <v>182</v>
      </c>
      <c r="C32" s="60"/>
      <c r="D32" s="447">
        <f>SUM(D29:D31)</f>
        <v>225163</v>
      </c>
      <c r="E32" s="60"/>
      <c r="F32" s="118">
        <f>SUM(F29:F31)</f>
        <v>560519</v>
      </c>
      <c r="G32" s="60"/>
      <c r="H32" s="447">
        <f>SUM(H29:H31)</f>
        <v>669335</v>
      </c>
      <c r="I32" s="60"/>
      <c r="J32" s="118">
        <f>SUM(J29:J31)</f>
        <v>863473</v>
      </c>
    </row>
    <row r="33" spans="1:10" ht="20.25" customHeight="1">
      <c r="A33" s="112" t="s">
        <v>258</v>
      </c>
      <c r="C33" s="60"/>
      <c r="D33" s="119">
        <v>299</v>
      </c>
      <c r="E33" s="60"/>
      <c r="F33" s="119">
        <v>-33335</v>
      </c>
      <c r="G33" s="60"/>
      <c r="H33" s="119">
        <v>10020</v>
      </c>
      <c r="I33" s="60"/>
      <c r="J33" s="119">
        <v>-6033</v>
      </c>
    </row>
    <row r="34" spans="1:10" ht="20.25" customHeight="1">
      <c r="A34" s="10" t="s">
        <v>127</v>
      </c>
      <c r="C34" s="59"/>
      <c r="D34" s="153">
        <f>SUM(D32:D33)</f>
        <v>225462</v>
      </c>
      <c r="E34" s="59"/>
      <c r="F34" s="114">
        <f>SUM(F32:F33)</f>
        <v>527184</v>
      </c>
      <c r="G34" s="59"/>
      <c r="H34" s="153">
        <f>SUM(H32:H33)</f>
        <v>679355</v>
      </c>
      <c r="I34" s="59"/>
      <c r="J34" s="114">
        <f>SUM(J32:J33)</f>
        <v>857440</v>
      </c>
    </row>
    <row r="35" spans="1:10" ht="20.25" customHeight="1">
      <c r="A35" s="13"/>
      <c r="C35" s="120"/>
      <c r="D35" s="120"/>
      <c r="E35" s="120"/>
      <c r="F35" s="120"/>
      <c r="G35" s="120"/>
      <c r="H35" s="120"/>
      <c r="I35" s="120"/>
      <c r="J35" s="120"/>
    </row>
    <row r="36" spans="1:10" ht="20.25" customHeight="1">
      <c r="A36" s="10" t="s">
        <v>76</v>
      </c>
      <c r="C36" s="121"/>
      <c r="D36" s="121"/>
      <c r="E36" s="121"/>
      <c r="F36" s="121"/>
      <c r="G36" s="121"/>
      <c r="H36" s="121"/>
      <c r="I36" s="121"/>
      <c r="J36" s="121"/>
    </row>
    <row r="37" spans="1:10" ht="20.25" customHeight="1">
      <c r="A37" s="209" t="s">
        <v>228</v>
      </c>
      <c r="C37" s="121"/>
      <c r="D37" s="121"/>
      <c r="E37" s="121"/>
      <c r="F37" s="121"/>
      <c r="G37" s="121"/>
      <c r="H37" s="121"/>
      <c r="I37" s="121"/>
      <c r="J37" s="121"/>
    </row>
    <row r="38" spans="1:10" ht="20.25" customHeight="1">
      <c r="A38" s="112" t="s">
        <v>142</v>
      </c>
      <c r="G38" s="7"/>
    </row>
    <row r="39" spans="1:10" ht="20.25" customHeight="1">
      <c r="A39" s="50" t="s">
        <v>154</v>
      </c>
      <c r="C39" s="121"/>
      <c r="D39" s="122">
        <v>-36138</v>
      </c>
      <c r="E39" s="121"/>
      <c r="F39" s="122">
        <v>7124</v>
      </c>
      <c r="G39" s="121"/>
      <c r="H39" s="232">
        <v>0</v>
      </c>
      <c r="I39" s="233"/>
      <c r="J39" s="232">
        <v>0</v>
      </c>
    </row>
    <row r="40" spans="1:10" ht="20.25" customHeight="1">
      <c r="A40" s="10" t="s">
        <v>211</v>
      </c>
      <c r="C40" s="123"/>
      <c r="D40" s="7"/>
      <c r="E40" s="123"/>
      <c r="F40" s="7"/>
      <c r="G40" s="123"/>
      <c r="H40" s="234"/>
      <c r="I40" s="233"/>
      <c r="J40" s="234"/>
    </row>
    <row r="41" spans="1:10" s="4" customFormat="1" ht="20.25" customHeight="1">
      <c r="A41" s="10" t="s">
        <v>210</v>
      </c>
      <c r="B41" s="11"/>
      <c r="C41" s="124"/>
      <c r="D41" s="449">
        <f>SUM(D39)</f>
        <v>-36138</v>
      </c>
      <c r="E41" s="124"/>
      <c r="F41" s="124">
        <f>SUM(F39)</f>
        <v>7124</v>
      </c>
      <c r="G41" s="124"/>
      <c r="H41" s="449">
        <f>SUM(H39)</f>
        <v>0</v>
      </c>
      <c r="I41" s="124"/>
      <c r="J41" s="398">
        <f>SUM(J39)</f>
        <v>0</v>
      </c>
    </row>
    <row r="42" spans="1:10" s="4" customFormat="1" ht="20.25" customHeight="1" thickBot="1">
      <c r="A42" s="10" t="s">
        <v>128</v>
      </c>
      <c r="B42" s="11"/>
      <c r="C42" s="124"/>
      <c r="D42" s="450">
        <f>SUM(D34,D41)</f>
        <v>189324</v>
      </c>
      <c r="E42" s="124"/>
      <c r="F42" s="125">
        <f>SUM(F34,F41)</f>
        <v>534308</v>
      </c>
      <c r="G42" s="124"/>
      <c r="H42" s="450">
        <f>SUM(H34,H41)</f>
        <v>679355</v>
      </c>
      <c r="I42" s="124"/>
      <c r="J42" s="125">
        <f>SUM(J34,J41)</f>
        <v>857440</v>
      </c>
    </row>
    <row r="43" spans="1:10" s="4" customFormat="1" ht="20.25" customHeight="1" thickTop="1">
      <c r="A43" s="10"/>
      <c r="B43" s="11"/>
      <c r="C43" s="124"/>
      <c r="D43" s="124"/>
      <c r="E43" s="124"/>
      <c r="F43" s="124"/>
      <c r="G43" s="124"/>
      <c r="H43" s="124"/>
      <c r="I43" s="124"/>
      <c r="J43" s="124"/>
    </row>
    <row r="44" spans="1:10" s="4" customFormat="1" ht="20.25" customHeight="1">
      <c r="A44" s="10"/>
      <c r="B44" s="11"/>
      <c r="C44" s="124"/>
      <c r="D44" s="124"/>
      <c r="E44" s="124"/>
      <c r="F44" s="124"/>
      <c r="G44" s="124"/>
      <c r="H44" s="124"/>
      <c r="I44" s="124"/>
      <c r="J44" s="124"/>
    </row>
    <row r="45" spans="1:10" s="4" customFormat="1" ht="20.25" customHeight="1">
      <c r="A45" s="10"/>
      <c r="B45" s="11"/>
      <c r="C45" s="124"/>
      <c r="D45" s="124"/>
      <c r="E45" s="124"/>
      <c r="F45" s="124"/>
      <c r="G45" s="124"/>
      <c r="H45" s="124"/>
      <c r="I45" s="124"/>
      <c r="J45" s="124"/>
    </row>
    <row r="46" spans="1:10" s="4" customFormat="1" ht="20.25" customHeight="1">
      <c r="A46" s="19" t="s">
        <v>11</v>
      </c>
      <c r="B46" s="24"/>
      <c r="C46" s="3"/>
      <c r="D46" s="3"/>
      <c r="E46" s="3"/>
      <c r="F46" s="3"/>
      <c r="G46" s="3"/>
      <c r="H46" s="3"/>
      <c r="I46" s="3"/>
      <c r="J46" s="3"/>
    </row>
    <row r="47" spans="1:10" s="4" customFormat="1" ht="20.25" customHeight="1">
      <c r="A47" s="23" t="s">
        <v>122</v>
      </c>
      <c r="B47" s="24"/>
      <c r="C47" s="3"/>
      <c r="D47" s="5"/>
      <c r="E47" s="3"/>
      <c r="F47" s="5"/>
      <c r="G47" s="3"/>
      <c r="H47" s="5"/>
      <c r="I47" s="3"/>
      <c r="J47" s="5"/>
    </row>
    <row r="48" spans="1:10" s="4" customFormat="1" ht="20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s="4" customFormat="1" ht="20.25" customHeight="1">
      <c r="A49" s="111"/>
      <c r="B49" s="14"/>
      <c r="C49" s="3"/>
      <c r="D49" s="538" t="s">
        <v>51</v>
      </c>
      <c r="E49" s="538"/>
      <c r="F49" s="538"/>
      <c r="G49" s="21"/>
      <c r="H49" s="538" t="s">
        <v>52</v>
      </c>
      <c r="I49" s="538"/>
      <c r="J49" s="538"/>
    </row>
    <row r="50" spans="1:10" ht="20.25" customHeight="1">
      <c r="A50" s="6"/>
      <c r="B50" s="24"/>
      <c r="C50" s="9"/>
      <c r="D50" s="537" t="s">
        <v>53</v>
      </c>
      <c r="E50" s="537"/>
      <c r="F50" s="537"/>
      <c r="G50" s="469"/>
      <c r="H50" s="537" t="s">
        <v>54</v>
      </c>
      <c r="I50" s="537"/>
      <c r="J50" s="537"/>
    </row>
    <row r="51" spans="1:10" ht="20.25" customHeight="1">
      <c r="A51" s="6"/>
      <c r="B51" s="18"/>
      <c r="C51" s="9"/>
      <c r="D51" s="539" t="s">
        <v>183</v>
      </c>
      <c r="E51" s="540"/>
      <c r="F51" s="540"/>
      <c r="G51" s="468"/>
      <c r="H51" s="539" t="s">
        <v>183</v>
      </c>
      <c r="I51" s="540"/>
      <c r="J51" s="540"/>
    </row>
    <row r="52" spans="1:10" ht="20.25" customHeight="1">
      <c r="A52" s="6"/>
      <c r="B52" s="18"/>
      <c r="C52" s="9"/>
      <c r="D52" s="539" t="s">
        <v>275</v>
      </c>
      <c r="E52" s="539"/>
      <c r="F52" s="539"/>
      <c r="G52" s="468"/>
      <c r="H52" s="539" t="s">
        <v>275</v>
      </c>
      <c r="I52" s="539"/>
      <c r="J52" s="539"/>
    </row>
    <row r="53" spans="1:10" ht="20.25" customHeight="1">
      <c r="A53" s="6"/>
      <c r="B53" s="18"/>
      <c r="C53" s="17"/>
      <c r="D53" s="238" t="s">
        <v>243</v>
      </c>
      <c r="E53" s="330"/>
      <c r="F53" s="238" t="s">
        <v>235</v>
      </c>
      <c r="G53" s="330"/>
      <c r="H53" s="238" t="s">
        <v>243</v>
      </c>
      <c r="I53" s="330"/>
      <c r="J53" s="238" t="s">
        <v>235</v>
      </c>
    </row>
    <row r="54" spans="1:10" ht="20.25" customHeight="1">
      <c r="A54" s="7"/>
      <c r="B54" s="18"/>
      <c r="D54" s="541" t="s">
        <v>123</v>
      </c>
      <c r="E54" s="541"/>
      <c r="F54" s="541"/>
      <c r="G54" s="541"/>
      <c r="H54" s="541"/>
      <c r="I54" s="541"/>
      <c r="J54" s="541"/>
    </row>
    <row r="55" spans="1:10" ht="20.25" customHeight="1">
      <c r="A55" s="10" t="s">
        <v>71</v>
      </c>
      <c r="C55" s="121"/>
      <c r="D55" s="121"/>
      <c r="E55" s="121"/>
      <c r="F55" s="121"/>
      <c r="G55" s="121"/>
      <c r="H55" s="121"/>
      <c r="I55" s="121"/>
      <c r="J55" s="121"/>
    </row>
    <row r="56" spans="1:10" ht="20.25" customHeight="1">
      <c r="A56" s="112" t="s">
        <v>155</v>
      </c>
      <c r="C56" s="121"/>
      <c r="D56" s="121">
        <v>216318</v>
      </c>
      <c r="E56" s="121"/>
      <c r="F56" s="121">
        <v>519530</v>
      </c>
      <c r="G56" s="121"/>
      <c r="H56" s="121">
        <v>679355</v>
      </c>
      <c r="I56" s="121"/>
      <c r="J56" s="121">
        <v>857440</v>
      </c>
    </row>
    <row r="57" spans="1:10" ht="20.25" customHeight="1">
      <c r="A57" s="112" t="s">
        <v>62</v>
      </c>
      <c r="C57" s="121"/>
      <c r="D57" s="121">
        <v>9144</v>
      </c>
      <c r="E57" s="121"/>
      <c r="F57" s="121">
        <v>7654</v>
      </c>
      <c r="G57" s="121"/>
      <c r="H57" s="126">
        <v>0</v>
      </c>
      <c r="I57" s="121"/>
      <c r="J57" s="397">
        <v>0</v>
      </c>
    </row>
    <row r="58" spans="1:10" ht="20.25" customHeight="1" thickBot="1">
      <c r="A58" s="10" t="s">
        <v>127</v>
      </c>
      <c r="B58" s="22"/>
      <c r="C58" s="124"/>
      <c r="D58" s="450">
        <f>SUM(D56:D57)</f>
        <v>225462</v>
      </c>
      <c r="E58" s="124"/>
      <c r="F58" s="125">
        <f>SUM(F56:F57)</f>
        <v>527184</v>
      </c>
      <c r="G58" s="124"/>
      <c r="H58" s="450">
        <f>SUM(H56:H57)</f>
        <v>679355</v>
      </c>
      <c r="I58" s="124"/>
      <c r="J58" s="125">
        <f>SUM(J56:J57)</f>
        <v>857440</v>
      </c>
    </row>
    <row r="59" spans="1:10" ht="20.25" customHeight="1" thickTop="1">
      <c r="A59" s="10"/>
      <c r="B59" s="22"/>
      <c r="C59" s="124"/>
      <c r="D59" s="124"/>
      <c r="E59" s="124"/>
      <c r="F59" s="124"/>
      <c r="G59" s="124"/>
      <c r="H59" s="124"/>
      <c r="I59" s="124"/>
      <c r="J59" s="124"/>
    </row>
    <row r="60" spans="1:10" ht="20.25" customHeight="1">
      <c r="A60" s="10" t="s">
        <v>34</v>
      </c>
      <c r="C60" s="127"/>
      <c r="D60" s="127"/>
      <c r="E60" s="127"/>
      <c r="F60" s="127"/>
      <c r="G60" s="127"/>
      <c r="H60" s="127"/>
      <c r="I60" s="127"/>
      <c r="J60" s="127"/>
    </row>
    <row r="61" spans="1:10" ht="20.25" customHeight="1">
      <c r="A61" s="112" t="s">
        <v>155</v>
      </c>
      <c r="C61" s="127"/>
      <c r="D61" s="121">
        <v>180180</v>
      </c>
      <c r="E61" s="127"/>
      <c r="F61" s="121">
        <v>526654</v>
      </c>
      <c r="G61" s="127"/>
      <c r="H61" s="121">
        <v>679355</v>
      </c>
      <c r="I61" s="127"/>
      <c r="J61" s="121">
        <v>857440</v>
      </c>
    </row>
    <row r="62" spans="1:10" ht="20.25" customHeight="1">
      <c r="A62" s="112" t="s">
        <v>62</v>
      </c>
      <c r="C62" s="127"/>
      <c r="D62" s="235">
        <v>9144</v>
      </c>
      <c r="E62" s="127"/>
      <c r="F62" s="235">
        <v>7654</v>
      </c>
      <c r="G62" s="127"/>
      <c r="H62" s="126">
        <v>0</v>
      </c>
      <c r="I62" s="127"/>
      <c r="J62" s="397">
        <v>0</v>
      </c>
    </row>
    <row r="63" spans="1:10" ht="20.25" customHeight="1" thickBot="1">
      <c r="A63" s="10" t="s">
        <v>128</v>
      </c>
      <c r="C63" s="128"/>
      <c r="D63" s="451">
        <f>SUM(D61:D62)</f>
        <v>189324</v>
      </c>
      <c r="E63" s="128"/>
      <c r="F63" s="129">
        <f>SUM(F61:F62)</f>
        <v>534308</v>
      </c>
      <c r="G63" s="128"/>
      <c r="H63" s="451">
        <f>SUM(H61:H62)</f>
        <v>679355</v>
      </c>
      <c r="I63" s="128"/>
      <c r="J63" s="129">
        <f>SUM(J61:J62)</f>
        <v>857440</v>
      </c>
    </row>
    <row r="64" spans="1:10" ht="20.25" customHeight="1" thickTop="1">
      <c r="A64" s="10"/>
      <c r="C64" s="8"/>
      <c r="D64" s="130"/>
      <c r="E64" s="8"/>
      <c r="F64" s="130"/>
      <c r="H64" s="130"/>
      <c r="I64" s="8"/>
      <c r="J64" s="130"/>
    </row>
    <row r="65" spans="1:10" ht="20.25" customHeight="1">
      <c r="A65" s="10" t="s">
        <v>213</v>
      </c>
      <c r="C65" s="8"/>
      <c r="D65" s="13"/>
      <c r="E65" s="8"/>
      <c r="F65" s="13"/>
      <c r="H65" s="13"/>
      <c r="I65" s="8"/>
      <c r="J65" s="13"/>
    </row>
    <row r="66" spans="1:10" ht="20.25" customHeight="1" thickBot="1">
      <c r="A66" s="131" t="s">
        <v>214</v>
      </c>
      <c r="C66" s="132"/>
      <c r="D66" s="473">
        <f>D56/((591044298*2)/1000)</f>
        <v>0.18299643591181386</v>
      </c>
      <c r="E66" s="132"/>
      <c r="F66" s="473">
        <f>F56/((591044298*2)/1000)</f>
        <v>0.43950174441916368</v>
      </c>
      <c r="G66" s="132"/>
      <c r="H66" s="473">
        <f>H56/((591044298*2)/1000)</f>
        <v>0.57470734621654374</v>
      </c>
      <c r="I66" s="132"/>
      <c r="J66" s="473">
        <f>J56/((591044298*2)/1000)</f>
        <v>0.72536018273202263</v>
      </c>
    </row>
    <row r="67" spans="1:10" ht="20.25" customHeight="1" thickTop="1"/>
  </sheetData>
  <mergeCells count="18">
    <mergeCell ref="D51:F51"/>
    <mergeCell ref="H51:J51"/>
    <mergeCell ref="D52:F52"/>
    <mergeCell ref="H52:J52"/>
    <mergeCell ref="D54:J54"/>
    <mergeCell ref="D50:F50"/>
    <mergeCell ref="H50:J50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9:F49"/>
    <mergeCell ref="H49:J49"/>
  </mergeCells>
  <pageMargins left="0.8" right="0.8" top="0.48" bottom="0.4" header="0.4" footer="0.5"/>
  <pageSetup paperSize="9" scale="81" firstPageNumber="5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67"/>
  <sheetViews>
    <sheetView showGridLines="0" view="pageBreakPreview" topLeftCell="A60" zoomScale="70" zoomScaleNormal="75" zoomScaleSheetLayoutView="70" workbookViewId="0">
      <selection activeCell="H48" sqref="H48"/>
    </sheetView>
  </sheetViews>
  <sheetFormatPr defaultColWidth="10.5703125" defaultRowHeight="20.25" customHeight="1"/>
  <cols>
    <col min="1" max="1" width="40.140625" style="16" customWidth="1"/>
    <col min="2" max="2" width="6.85546875" style="11" customWidth="1"/>
    <col min="3" max="3" width="4.85546875" style="7" customWidth="1"/>
    <col min="4" max="4" width="12.85546875" style="15" bestFit="1" customWidth="1"/>
    <col min="5" max="5" width="1.42578125" style="7" customWidth="1"/>
    <col min="6" max="6" width="12.85546875" style="15" bestFit="1" customWidth="1"/>
    <col min="7" max="7" width="1.42578125" style="8" customWidth="1"/>
    <col min="8" max="8" width="12.140625" style="15" customWidth="1"/>
    <col min="9" max="9" width="1.42578125" style="7" customWidth="1"/>
    <col min="10" max="10" width="12.140625" style="15" customWidth="1"/>
    <col min="11" max="16384" width="10.5703125" style="7"/>
  </cols>
  <sheetData>
    <row r="1" spans="1:10" s="4" customFormat="1" ht="20.25" customHeight="1">
      <c r="A1" s="19" t="s">
        <v>11</v>
      </c>
      <c r="B1" s="24"/>
      <c r="C1" s="3"/>
      <c r="D1" s="3"/>
      <c r="E1" s="3"/>
      <c r="F1" s="3"/>
      <c r="G1" s="3"/>
      <c r="H1" s="3"/>
      <c r="I1" s="3"/>
      <c r="J1" s="3"/>
    </row>
    <row r="2" spans="1:10" s="4" customFormat="1" ht="20.25" customHeight="1">
      <c r="A2" s="23" t="s">
        <v>122</v>
      </c>
      <c r="B2" s="24"/>
      <c r="C2" s="3"/>
      <c r="D2" s="5"/>
      <c r="E2" s="3"/>
      <c r="F2" s="5"/>
      <c r="G2" s="3"/>
      <c r="H2" s="5"/>
      <c r="I2" s="3"/>
      <c r="J2" s="5"/>
    </row>
    <row r="3" spans="1:10" s="4" customFormat="1" ht="20.25" customHeight="1">
      <c r="A3" s="110"/>
      <c r="B3" s="24"/>
      <c r="C3" s="3"/>
      <c r="D3" s="5"/>
      <c r="E3" s="3"/>
      <c r="F3" s="5"/>
      <c r="G3" s="3"/>
      <c r="H3" s="5"/>
      <c r="I3" s="3"/>
      <c r="J3" s="5"/>
    </row>
    <row r="4" spans="1:10" ht="20.25" customHeight="1">
      <c r="A4" s="111"/>
      <c r="B4" s="24"/>
      <c r="C4" s="3"/>
      <c r="D4" s="538" t="s">
        <v>51</v>
      </c>
      <c r="E4" s="538"/>
      <c r="F4" s="538"/>
      <c r="G4" s="21"/>
      <c r="H4" s="538" t="s">
        <v>52</v>
      </c>
      <c r="I4" s="538"/>
      <c r="J4" s="538"/>
    </row>
    <row r="5" spans="1:10" ht="20.25" customHeight="1">
      <c r="A5" s="6"/>
      <c r="B5" s="18"/>
      <c r="C5" s="9"/>
      <c r="D5" s="537" t="s">
        <v>53</v>
      </c>
      <c r="E5" s="537"/>
      <c r="F5" s="537"/>
      <c r="G5" s="109"/>
      <c r="H5" s="537" t="s">
        <v>54</v>
      </c>
      <c r="I5" s="537"/>
      <c r="J5" s="537"/>
    </row>
    <row r="6" spans="1:10" ht="20.25" customHeight="1">
      <c r="A6" s="6"/>
      <c r="B6" s="18"/>
      <c r="C6" s="9"/>
      <c r="D6" s="539" t="s">
        <v>276</v>
      </c>
      <c r="E6" s="540"/>
      <c r="F6" s="540"/>
      <c r="G6" s="390"/>
      <c r="H6" s="539" t="s">
        <v>276</v>
      </c>
      <c r="I6" s="540"/>
      <c r="J6" s="540"/>
    </row>
    <row r="7" spans="1:10" ht="20.25" customHeight="1">
      <c r="A7" s="6"/>
      <c r="B7" s="18"/>
      <c r="C7" s="9"/>
      <c r="D7" s="539" t="s">
        <v>275</v>
      </c>
      <c r="E7" s="539"/>
      <c r="F7" s="539"/>
      <c r="G7" s="390"/>
      <c r="H7" s="539" t="s">
        <v>275</v>
      </c>
      <c r="I7" s="539"/>
      <c r="J7" s="539"/>
    </row>
    <row r="8" spans="1:10" ht="20.25" customHeight="1">
      <c r="A8" s="6"/>
      <c r="B8" s="18" t="s">
        <v>0</v>
      </c>
      <c r="C8" s="17"/>
      <c r="D8" s="238" t="s">
        <v>243</v>
      </c>
      <c r="E8" s="330"/>
      <c r="F8" s="238" t="s">
        <v>235</v>
      </c>
      <c r="G8" s="330"/>
      <c r="H8" s="238" t="s">
        <v>243</v>
      </c>
      <c r="I8" s="330"/>
      <c r="J8" s="238" t="s">
        <v>235</v>
      </c>
    </row>
    <row r="9" spans="1:10" ht="20.25" customHeight="1">
      <c r="A9" s="7"/>
      <c r="B9" s="18"/>
      <c r="C9" s="9"/>
      <c r="D9" s="541" t="s">
        <v>123</v>
      </c>
      <c r="E9" s="541"/>
      <c r="F9" s="541"/>
      <c r="G9" s="541"/>
      <c r="H9" s="541"/>
      <c r="I9" s="541"/>
      <c r="J9" s="541"/>
    </row>
    <row r="10" spans="1:10" ht="20.25" customHeight="1">
      <c r="A10" s="20" t="s">
        <v>138</v>
      </c>
      <c r="D10" s="13"/>
      <c r="F10" s="13"/>
      <c r="G10" s="7"/>
      <c r="H10" s="13"/>
      <c r="J10" s="13"/>
    </row>
    <row r="11" spans="1:10" ht="20.25" customHeight="1">
      <c r="A11" s="112" t="s">
        <v>139</v>
      </c>
      <c r="D11" s="113"/>
      <c r="F11" s="113"/>
      <c r="G11" s="7"/>
      <c r="H11" s="13"/>
      <c r="J11" s="13"/>
    </row>
    <row r="12" spans="1:10" ht="20.25" customHeight="1">
      <c r="A12" s="112" t="s">
        <v>78</v>
      </c>
      <c r="B12" s="11">
        <v>8</v>
      </c>
      <c r="C12" s="113"/>
      <c r="D12" s="12">
        <v>11593933</v>
      </c>
      <c r="E12" s="113"/>
      <c r="F12" s="12">
        <v>12249125</v>
      </c>
      <c r="G12" s="113"/>
      <c r="H12" s="113">
        <v>6687882</v>
      </c>
      <c r="I12" s="113"/>
      <c r="J12" s="113">
        <v>7204956</v>
      </c>
    </row>
    <row r="13" spans="1:10" ht="20.25" hidden="1" customHeight="1">
      <c r="A13" s="13" t="s">
        <v>124</v>
      </c>
      <c r="B13" s="11">
        <v>3</v>
      </c>
      <c r="C13" s="113"/>
      <c r="D13" s="99"/>
      <c r="E13" s="113"/>
      <c r="F13" s="99"/>
      <c r="G13" s="113"/>
      <c r="H13" s="231"/>
      <c r="I13" s="113"/>
      <c r="J13" s="231"/>
    </row>
    <row r="14" spans="1:10" ht="20.25" hidden="1" customHeight="1">
      <c r="A14" s="13" t="s">
        <v>125</v>
      </c>
      <c r="C14" s="113"/>
      <c r="D14" s="113"/>
      <c r="E14" s="113"/>
      <c r="F14" s="113"/>
      <c r="G14" s="113"/>
      <c r="H14" s="113"/>
      <c r="I14" s="113"/>
      <c r="J14" s="113"/>
    </row>
    <row r="15" spans="1:10" ht="20.25" customHeight="1">
      <c r="A15" s="112" t="s">
        <v>199</v>
      </c>
      <c r="C15" s="113"/>
      <c r="D15" s="95">
        <v>0</v>
      </c>
      <c r="E15" s="95"/>
      <c r="F15" s="95">
        <v>0</v>
      </c>
      <c r="G15" s="95"/>
      <c r="H15" s="237">
        <v>1372586</v>
      </c>
      <c r="I15" s="95"/>
      <c r="J15" s="237">
        <v>1601702</v>
      </c>
    </row>
    <row r="16" spans="1:10" ht="20.25" hidden="1" customHeight="1">
      <c r="A16" s="54" t="s">
        <v>169</v>
      </c>
      <c r="C16" s="113"/>
      <c r="D16" s="95"/>
      <c r="E16" s="95"/>
      <c r="F16" s="95">
        <v>0</v>
      </c>
      <c r="G16" s="95"/>
      <c r="H16" s="113"/>
      <c r="I16" s="95"/>
      <c r="J16" s="113"/>
    </row>
    <row r="17" spans="1:10" ht="20.25" hidden="1" customHeight="1">
      <c r="A17" s="200" t="s">
        <v>171</v>
      </c>
      <c r="C17" s="113"/>
      <c r="D17" s="95"/>
      <c r="E17" s="95"/>
      <c r="F17" s="95">
        <v>0</v>
      </c>
      <c r="G17" s="95"/>
      <c r="H17" s="113"/>
      <c r="I17" s="95"/>
      <c r="J17" s="113"/>
    </row>
    <row r="18" spans="1:10" ht="15" hidden="1">
      <c r="A18" s="200" t="s">
        <v>172</v>
      </c>
      <c r="B18" s="11">
        <v>3</v>
      </c>
      <c r="C18" s="113"/>
      <c r="D18" s="99"/>
      <c r="E18" s="95"/>
      <c r="F18" s="99">
        <v>0</v>
      </c>
      <c r="G18" s="95"/>
      <c r="H18" s="95"/>
      <c r="I18" s="95"/>
      <c r="J18" s="95"/>
    </row>
    <row r="19" spans="1:10" ht="20.25" customHeight="1">
      <c r="A19" s="239" t="s">
        <v>196</v>
      </c>
      <c r="B19" s="11">
        <v>6</v>
      </c>
      <c r="C19" s="113"/>
      <c r="D19" s="95">
        <v>0</v>
      </c>
      <c r="E19" s="95"/>
      <c r="F19" s="95">
        <v>0</v>
      </c>
      <c r="G19" s="95"/>
      <c r="H19" s="106">
        <v>13668</v>
      </c>
      <c r="I19" s="95"/>
      <c r="J19" s="106">
        <v>16271</v>
      </c>
    </row>
    <row r="20" spans="1:10" ht="20.25" customHeight="1">
      <c r="A20" s="13" t="s">
        <v>12</v>
      </c>
      <c r="C20" s="113"/>
      <c r="D20" s="12">
        <v>288648</v>
      </c>
      <c r="E20" s="113"/>
      <c r="F20" s="12">
        <v>279236</v>
      </c>
      <c r="G20" s="113"/>
      <c r="H20" s="113">
        <v>105062</v>
      </c>
      <c r="I20" s="113"/>
      <c r="J20" s="113">
        <v>178991</v>
      </c>
    </row>
    <row r="21" spans="1:10" ht="20.25" customHeight="1">
      <c r="A21" s="10" t="s">
        <v>140</v>
      </c>
      <c r="C21" s="59"/>
      <c r="D21" s="153">
        <f>SUM(D12:D20)</f>
        <v>11882581</v>
      </c>
      <c r="E21" s="59"/>
      <c r="F21" s="114">
        <f>SUM(F12:F20)</f>
        <v>12528361</v>
      </c>
      <c r="G21" s="59"/>
      <c r="H21" s="153">
        <f>SUM(H12:H20)</f>
        <v>8179198</v>
      </c>
      <c r="I21" s="59"/>
      <c r="J21" s="114">
        <f>SUM(J12:J20)</f>
        <v>9001920</v>
      </c>
    </row>
    <row r="22" spans="1:10" ht="20.25" customHeight="1">
      <c r="A22" s="10"/>
      <c r="C22" s="59"/>
      <c r="D22" s="59"/>
      <c r="E22" s="59"/>
      <c r="F22" s="59"/>
      <c r="G22" s="59"/>
      <c r="H22" s="59"/>
      <c r="I22" s="59"/>
      <c r="J22" s="59"/>
    </row>
    <row r="23" spans="1:10" ht="20.25" customHeight="1">
      <c r="A23" s="20" t="s">
        <v>24</v>
      </c>
      <c r="C23" s="60"/>
      <c r="D23" s="113"/>
      <c r="E23" s="60"/>
      <c r="F23" s="113"/>
      <c r="G23" s="60"/>
      <c r="H23" s="113"/>
      <c r="I23" s="60"/>
      <c r="J23" s="113"/>
    </row>
    <row r="24" spans="1:10" ht="20.25" customHeight="1">
      <c r="A24" s="112" t="s">
        <v>126</v>
      </c>
      <c r="C24" s="60"/>
      <c r="D24" s="113">
        <v>8956213</v>
      </c>
      <c r="E24" s="60"/>
      <c r="F24" s="113">
        <v>9763174</v>
      </c>
      <c r="G24" s="60"/>
      <c r="H24" s="113">
        <v>5553410</v>
      </c>
      <c r="I24" s="60"/>
      <c r="J24" s="113">
        <v>6112210</v>
      </c>
    </row>
    <row r="25" spans="1:10" s="8" customFormat="1" ht="20.25" customHeight="1">
      <c r="A25" s="112" t="s">
        <v>141</v>
      </c>
      <c r="B25" s="11"/>
      <c r="C25" s="115"/>
      <c r="D25" s="116">
        <v>366956</v>
      </c>
      <c r="E25" s="115"/>
      <c r="F25" s="116">
        <v>395897</v>
      </c>
      <c r="G25" s="115"/>
      <c r="H25" s="113">
        <v>334798</v>
      </c>
      <c r="I25" s="115"/>
      <c r="J25" s="113">
        <v>381682</v>
      </c>
    </row>
    <row r="26" spans="1:10" ht="20.25" customHeight="1">
      <c r="A26" s="13" t="s">
        <v>26</v>
      </c>
      <c r="C26" s="115"/>
      <c r="D26" s="116">
        <v>1047312</v>
      </c>
      <c r="E26" s="115"/>
      <c r="F26" s="116">
        <v>957754</v>
      </c>
      <c r="G26" s="115"/>
      <c r="H26" s="113">
        <v>542614</v>
      </c>
      <c r="I26" s="115"/>
      <c r="J26" s="113">
        <v>482481</v>
      </c>
    </row>
    <row r="27" spans="1:10" ht="20.25" customHeight="1">
      <c r="A27" s="10" t="s">
        <v>25</v>
      </c>
      <c r="C27" s="59"/>
      <c r="D27" s="153">
        <f>SUM(D24:D26)</f>
        <v>10370481</v>
      </c>
      <c r="E27" s="59"/>
      <c r="F27" s="114">
        <f>SUM(F24:F26)</f>
        <v>11116825</v>
      </c>
      <c r="G27" s="59"/>
      <c r="H27" s="153">
        <f>SUM(H24:H26)</f>
        <v>6430822</v>
      </c>
      <c r="I27" s="59"/>
      <c r="J27" s="114">
        <f>SUM(J24:J26)</f>
        <v>6976373</v>
      </c>
    </row>
    <row r="28" spans="1:10" ht="20.25" customHeight="1">
      <c r="A28" s="10"/>
      <c r="C28" s="60"/>
      <c r="D28" s="60"/>
      <c r="E28" s="60"/>
      <c r="F28" s="60"/>
      <c r="G28" s="60"/>
      <c r="H28" s="60"/>
      <c r="I28" s="60"/>
      <c r="J28" s="60"/>
    </row>
    <row r="29" spans="1:10" ht="20.25" customHeight="1">
      <c r="A29" s="10" t="s">
        <v>192</v>
      </c>
      <c r="C29" s="60"/>
      <c r="D29" s="447">
        <f>D21-D27</f>
        <v>1512100</v>
      </c>
      <c r="E29" s="59"/>
      <c r="F29" s="59">
        <f>F21-F27</f>
        <v>1411536</v>
      </c>
      <c r="G29" s="59"/>
      <c r="H29" s="447">
        <f>H21-H27</f>
        <v>1748376</v>
      </c>
      <c r="I29" s="59"/>
      <c r="J29" s="59">
        <f>J21-J27</f>
        <v>2025547</v>
      </c>
    </row>
    <row r="30" spans="1:10" ht="20.25" customHeight="1">
      <c r="A30" s="112" t="s">
        <v>61</v>
      </c>
      <c r="C30" s="60"/>
      <c r="D30" s="115">
        <v>-42235</v>
      </c>
      <c r="E30" s="60"/>
      <c r="F30" s="115">
        <v>-79819</v>
      </c>
      <c r="G30" s="60"/>
      <c r="H30" s="115">
        <v>-26493</v>
      </c>
      <c r="I30" s="60"/>
      <c r="J30" s="115">
        <v>-54764</v>
      </c>
    </row>
    <row r="31" spans="1:10" ht="20.25" customHeight="1">
      <c r="A31" s="112" t="s">
        <v>178</v>
      </c>
      <c r="B31" s="11">
        <v>6</v>
      </c>
      <c r="C31" s="60"/>
      <c r="D31" s="117">
        <v>11737</v>
      </c>
      <c r="E31" s="60"/>
      <c r="F31" s="117">
        <v>11157</v>
      </c>
      <c r="G31" s="60"/>
      <c r="H31" s="232">
        <v>0</v>
      </c>
      <c r="I31" s="138"/>
      <c r="J31" s="232">
        <v>0</v>
      </c>
    </row>
    <row r="32" spans="1:10" ht="20.25" customHeight="1">
      <c r="A32" s="10" t="s">
        <v>182</v>
      </c>
      <c r="C32" s="60"/>
      <c r="D32" s="447">
        <f>SUM(D29:D31)</f>
        <v>1481602</v>
      </c>
      <c r="E32" s="60"/>
      <c r="F32" s="118">
        <f>SUM(F29:F31)</f>
        <v>1342874</v>
      </c>
      <c r="G32" s="60"/>
      <c r="H32" s="447">
        <f>SUM(H29:H31)</f>
        <v>1721883</v>
      </c>
      <c r="I32" s="60"/>
      <c r="J32" s="118">
        <f>SUM(J29:J31)</f>
        <v>1970783</v>
      </c>
    </row>
    <row r="33" spans="1:10" ht="20.25" customHeight="1">
      <c r="A33" s="112" t="s">
        <v>226</v>
      </c>
      <c r="C33" s="60"/>
      <c r="D33" s="119">
        <v>-91797</v>
      </c>
      <c r="E33" s="60"/>
      <c r="F33" s="119">
        <v>-82222</v>
      </c>
      <c r="G33" s="60"/>
      <c r="H33" s="119">
        <v>-9386</v>
      </c>
      <c r="I33" s="60"/>
      <c r="J33" s="119">
        <v>-10551</v>
      </c>
    </row>
    <row r="34" spans="1:10" ht="20.25" customHeight="1">
      <c r="A34" s="10" t="s">
        <v>127</v>
      </c>
      <c r="C34" s="59"/>
      <c r="D34" s="153">
        <f>SUM(D32:D33)</f>
        <v>1389805</v>
      </c>
      <c r="E34" s="59"/>
      <c r="F34" s="114">
        <f>SUM(F32:F33)</f>
        <v>1260652</v>
      </c>
      <c r="G34" s="59"/>
      <c r="H34" s="153">
        <f>SUM(H32:H33)</f>
        <v>1712497</v>
      </c>
      <c r="I34" s="59"/>
      <c r="J34" s="114">
        <f>SUM(J32:J33)</f>
        <v>1960232</v>
      </c>
    </row>
    <row r="35" spans="1:10" ht="20.25" customHeight="1">
      <c r="A35" s="13"/>
      <c r="C35" s="120"/>
      <c r="D35" s="120"/>
      <c r="E35" s="120"/>
      <c r="F35" s="120"/>
      <c r="G35" s="120"/>
      <c r="H35" s="120"/>
      <c r="I35" s="120"/>
      <c r="J35" s="120"/>
    </row>
    <row r="36" spans="1:10" ht="20.25" customHeight="1">
      <c r="A36" s="10" t="s">
        <v>76</v>
      </c>
      <c r="C36" s="121"/>
      <c r="D36" s="121"/>
      <c r="E36" s="121"/>
      <c r="F36" s="121"/>
      <c r="G36" s="121"/>
      <c r="H36" s="121"/>
      <c r="I36" s="121"/>
      <c r="J36" s="121"/>
    </row>
    <row r="37" spans="1:10" ht="20.25" customHeight="1">
      <c r="A37" s="209" t="s">
        <v>228</v>
      </c>
      <c r="C37" s="121"/>
      <c r="D37" s="121"/>
      <c r="E37" s="121"/>
      <c r="F37" s="121"/>
      <c r="G37" s="121"/>
      <c r="H37" s="121"/>
      <c r="I37" s="121"/>
      <c r="J37" s="121"/>
    </row>
    <row r="38" spans="1:10" ht="20.25" customHeight="1">
      <c r="A38" s="112" t="s">
        <v>142</v>
      </c>
      <c r="G38" s="7"/>
    </row>
    <row r="39" spans="1:10" ht="20.25" customHeight="1">
      <c r="A39" s="50" t="s">
        <v>154</v>
      </c>
      <c r="C39" s="121"/>
      <c r="D39" s="122">
        <v>-12549</v>
      </c>
      <c r="E39" s="121"/>
      <c r="F39" s="122">
        <v>14090</v>
      </c>
      <c r="G39" s="121"/>
      <c r="H39" s="232">
        <v>0</v>
      </c>
      <c r="I39" s="233"/>
      <c r="J39" s="232">
        <v>0</v>
      </c>
    </row>
    <row r="40" spans="1:10" ht="20.25" customHeight="1">
      <c r="A40" s="10" t="s">
        <v>211</v>
      </c>
      <c r="C40" s="123"/>
      <c r="D40" s="7"/>
      <c r="E40" s="123"/>
      <c r="F40" s="7"/>
      <c r="G40" s="123"/>
      <c r="H40" s="234"/>
      <c r="I40" s="233"/>
      <c r="J40" s="234"/>
    </row>
    <row r="41" spans="1:10" s="4" customFormat="1" ht="20.25" customHeight="1">
      <c r="A41" s="10" t="s">
        <v>210</v>
      </c>
      <c r="B41" s="11"/>
      <c r="C41" s="124"/>
      <c r="D41" s="449">
        <f>SUM(D39)</f>
        <v>-12549</v>
      </c>
      <c r="E41" s="124"/>
      <c r="F41" s="124">
        <f>SUM(F39)</f>
        <v>14090</v>
      </c>
      <c r="G41" s="124"/>
      <c r="H41" s="449">
        <f>SUM(H39)</f>
        <v>0</v>
      </c>
      <c r="I41" s="124"/>
      <c r="J41" s="398">
        <f>SUM(J39)</f>
        <v>0</v>
      </c>
    </row>
    <row r="42" spans="1:10" s="4" customFormat="1" ht="20.25" customHeight="1" thickBot="1">
      <c r="A42" s="10" t="s">
        <v>128</v>
      </c>
      <c r="B42" s="11"/>
      <c r="C42" s="124"/>
      <c r="D42" s="450">
        <f>SUM(D34,D41)</f>
        <v>1377256</v>
      </c>
      <c r="E42" s="124"/>
      <c r="F42" s="125">
        <f>SUM(F34,F41)</f>
        <v>1274742</v>
      </c>
      <c r="G42" s="124"/>
      <c r="H42" s="450">
        <f>SUM(H34,H41)</f>
        <v>1712497</v>
      </c>
      <c r="I42" s="124"/>
      <c r="J42" s="125">
        <f>SUM(J34,J41)</f>
        <v>1960232</v>
      </c>
    </row>
    <row r="43" spans="1:10" s="4" customFormat="1" ht="20.25" customHeight="1" thickTop="1">
      <c r="A43" s="10"/>
      <c r="B43" s="11"/>
      <c r="C43" s="124"/>
      <c r="D43" s="124"/>
      <c r="E43" s="124"/>
      <c r="F43" s="124"/>
      <c r="G43" s="124"/>
      <c r="H43" s="124"/>
      <c r="I43" s="124"/>
      <c r="J43" s="124"/>
    </row>
    <row r="44" spans="1:10" s="4" customFormat="1" ht="20.25" customHeight="1">
      <c r="A44" s="10"/>
      <c r="B44" s="11"/>
      <c r="C44" s="124"/>
      <c r="D44" s="124"/>
      <c r="E44" s="124"/>
      <c r="F44" s="124"/>
      <c r="G44" s="124"/>
      <c r="H44" s="124"/>
      <c r="I44" s="124"/>
      <c r="J44" s="124"/>
    </row>
    <row r="45" spans="1:10" s="4" customFormat="1" ht="20.25" customHeight="1">
      <c r="A45" s="10"/>
      <c r="B45" s="11"/>
      <c r="C45" s="124"/>
      <c r="D45" s="124"/>
      <c r="E45" s="124"/>
      <c r="F45" s="124"/>
      <c r="G45" s="124"/>
      <c r="H45" s="124"/>
      <c r="I45" s="124"/>
      <c r="J45" s="124"/>
    </row>
    <row r="46" spans="1:10" s="4" customFormat="1" ht="20.25" customHeight="1">
      <c r="A46" s="19" t="s">
        <v>11</v>
      </c>
      <c r="B46" s="24"/>
      <c r="C46" s="3"/>
      <c r="D46" s="3"/>
      <c r="E46" s="3"/>
      <c r="F46" s="3"/>
      <c r="G46" s="3"/>
      <c r="H46" s="3"/>
      <c r="I46" s="3"/>
      <c r="J46" s="3"/>
    </row>
    <row r="47" spans="1:10" s="4" customFormat="1" ht="20.25" customHeight="1">
      <c r="A47" s="23" t="s">
        <v>122</v>
      </c>
      <c r="B47" s="24"/>
      <c r="C47" s="3"/>
      <c r="D47" s="5"/>
      <c r="E47" s="3"/>
      <c r="F47" s="5"/>
      <c r="G47" s="3"/>
      <c r="H47" s="5"/>
      <c r="I47" s="3"/>
      <c r="J47" s="5"/>
    </row>
    <row r="48" spans="1:10" s="4" customFormat="1" ht="20.2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s="4" customFormat="1" ht="20.25" customHeight="1">
      <c r="A49" s="111"/>
      <c r="B49" s="14"/>
      <c r="C49" s="3"/>
      <c r="D49" s="538" t="s">
        <v>51</v>
      </c>
      <c r="E49" s="538"/>
      <c r="F49" s="538"/>
      <c r="G49" s="21"/>
      <c r="H49" s="538" t="s">
        <v>52</v>
      </c>
      <c r="I49" s="538"/>
      <c r="J49" s="538"/>
    </row>
    <row r="50" spans="1:10" ht="20.25" customHeight="1">
      <c r="A50" s="6"/>
      <c r="B50" s="24"/>
      <c r="C50" s="9"/>
      <c r="D50" s="537" t="s">
        <v>53</v>
      </c>
      <c r="E50" s="537"/>
      <c r="F50" s="537"/>
      <c r="G50" s="109"/>
      <c r="H50" s="537" t="s">
        <v>54</v>
      </c>
      <c r="I50" s="537"/>
      <c r="J50" s="537"/>
    </row>
    <row r="51" spans="1:10" ht="20.25" customHeight="1">
      <c r="A51" s="6"/>
      <c r="B51" s="18"/>
      <c r="C51" s="9"/>
      <c r="D51" s="539" t="s">
        <v>276</v>
      </c>
      <c r="E51" s="540"/>
      <c r="F51" s="540"/>
      <c r="G51" s="390"/>
      <c r="H51" s="539" t="s">
        <v>276</v>
      </c>
      <c r="I51" s="540"/>
      <c r="J51" s="540"/>
    </row>
    <row r="52" spans="1:10" ht="20.25" customHeight="1">
      <c r="A52" s="6"/>
      <c r="B52" s="18"/>
      <c r="C52" s="9"/>
      <c r="D52" s="539" t="s">
        <v>275</v>
      </c>
      <c r="E52" s="539"/>
      <c r="F52" s="539"/>
      <c r="G52" s="390"/>
      <c r="H52" s="539" t="s">
        <v>275</v>
      </c>
      <c r="I52" s="539"/>
      <c r="J52" s="539"/>
    </row>
    <row r="53" spans="1:10" ht="20.25" customHeight="1">
      <c r="A53" s="6"/>
      <c r="B53" s="18"/>
      <c r="C53" s="17"/>
      <c r="D53" s="238" t="s">
        <v>243</v>
      </c>
      <c r="E53" s="330"/>
      <c r="F53" s="238" t="s">
        <v>235</v>
      </c>
      <c r="G53" s="330"/>
      <c r="H53" s="238" t="s">
        <v>243</v>
      </c>
      <c r="I53" s="330"/>
      <c r="J53" s="238" t="s">
        <v>235</v>
      </c>
    </row>
    <row r="54" spans="1:10" ht="20.25" customHeight="1">
      <c r="A54" s="7"/>
      <c r="B54" s="18"/>
      <c r="D54" s="541" t="s">
        <v>123</v>
      </c>
      <c r="E54" s="541"/>
      <c r="F54" s="541"/>
      <c r="G54" s="541"/>
      <c r="H54" s="541"/>
      <c r="I54" s="541"/>
      <c r="J54" s="541"/>
    </row>
    <row r="55" spans="1:10" ht="20.25" customHeight="1">
      <c r="A55" s="10" t="s">
        <v>71</v>
      </c>
      <c r="C55" s="121"/>
      <c r="D55" s="121"/>
      <c r="E55" s="121"/>
      <c r="F55" s="121"/>
      <c r="G55" s="121"/>
      <c r="H55" s="121"/>
      <c r="I55" s="121"/>
      <c r="J55" s="121"/>
    </row>
    <row r="56" spans="1:10" ht="20.25" customHeight="1">
      <c r="A56" s="112" t="s">
        <v>155</v>
      </c>
      <c r="C56" s="121"/>
      <c r="D56" s="463">
        <v>1366769</v>
      </c>
      <c r="E56" s="233"/>
      <c r="F56" s="463">
        <v>1241178</v>
      </c>
      <c r="G56" s="233"/>
      <c r="H56" s="463">
        <v>1712497</v>
      </c>
      <c r="I56" s="121"/>
      <c r="J56" s="530">
        <v>1960232</v>
      </c>
    </row>
    <row r="57" spans="1:10" ht="20.25" customHeight="1">
      <c r="A57" s="112" t="s">
        <v>62</v>
      </c>
      <c r="C57" s="121"/>
      <c r="D57" s="463">
        <v>23036</v>
      </c>
      <c r="E57" s="233"/>
      <c r="F57" s="233">
        <v>19474</v>
      </c>
      <c r="G57" s="233"/>
      <c r="H57" s="221">
        <v>0</v>
      </c>
      <c r="I57" s="121"/>
      <c r="J57" s="126">
        <v>0</v>
      </c>
    </row>
    <row r="58" spans="1:10" ht="20.25" customHeight="1" thickBot="1">
      <c r="A58" s="10" t="s">
        <v>127</v>
      </c>
      <c r="B58" s="22"/>
      <c r="C58" s="124"/>
      <c r="D58" s="450">
        <f>D34</f>
        <v>1389805</v>
      </c>
      <c r="E58" s="124"/>
      <c r="F58" s="125">
        <f>F34</f>
        <v>1260652</v>
      </c>
      <c r="G58" s="124"/>
      <c r="H58" s="450">
        <f>H34</f>
        <v>1712497</v>
      </c>
      <c r="I58" s="124"/>
      <c r="J58" s="125">
        <f>SUM(J56:J57)</f>
        <v>1960232</v>
      </c>
    </row>
    <row r="59" spans="1:10" ht="20.25" customHeight="1" thickTop="1">
      <c r="A59" s="10"/>
      <c r="B59" s="22"/>
      <c r="C59" s="124"/>
      <c r="D59" s="124"/>
      <c r="E59" s="124"/>
      <c r="F59" s="124"/>
      <c r="G59" s="124"/>
      <c r="H59" s="124"/>
      <c r="I59" s="124"/>
      <c r="J59" s="124"/>
    </row>
    <row r="60" spans="1:10" ht="20.25" customHeight="1">
      <c r="A60" s="10" t="s">
        <v>34</v>
      </c>
      <c r="C60" s="127"/>
      <c r="D60" s="127"/>
      <c r="E60" s="127"/>
      <c r="F60" s="127"/>
      <c r="G60" s="127"/>
      <c r="H60" s="127"/>
      <c r="I60" s="127"/>
      <c r="J60" s="127"/>
    </row>
    <row r="61" spans="1:10" ht="20.25" customHeight="1">
      <c r="A61" s="112" t="s">
        <v>155</v>
      </c>
      <c r="C61" s="127"/>
      <c r="D61" s="463">
        <v>1354220</v>
      </c>
      <c r="E61" s="529"/>
      <c r="F61" s="233">
        <v>1255268</v>
      </c>
      <c r="G61" s="529"/>
      <c r="H61" s="463">
        <v>1712497</v>
      </c>
      <c r="I61" s="127"/>
      <c r="J61" s="121">
        <v>1960232</v>
      </c>
    </row>
    <row r="62" spans="1:10" ht="20.25" customHeight="1">
      <c r="A62" s="112" t="s">
        <v>62</v>
      </c>
      <c r="C62" s="127"/>
      <c r="D62" s="235">
        <v>23036</v>
      </c>
      <c r="E62" s="529"/>
      <c r="F62" s="235">
        <v>19474</v>
      </c>
      <c r="G62" s="529"/>
      <c r="H62" s="221">
        <v>0</v>
      </c>
      <c r="I62" s="127"/>
      <c r="J62" s="221">
        <v>0</v>
      </c>
    </row>
    <row r="63" spans="1:10" ht="20.25" customHeight="1" thickBot="1">
      <c r="A63" s="10" t="s">
        <v>128</v>
      </c>
      <c r="C63" s="128"/>
      <c r="D63" s="451">
        <f>D42</f>
        <v>1377256</v>
      </c>
      <c r="E63" s="128"/>
      <c r="F63" s="129">
        <f>F42</f>
        <v>1274742</v>
      </c>
      <c r="G63" s="128"/>
      <c r="H63" s="451">
        <f>H42</f>
        <v>1712497</v>
      </c>
      <c r="I63" s="128"/>
      <c r="J63" s="129">
        <f>SUM(J61:J62)</f>
        <v>1960232</v>
      </c>
    </row>
    <row r="64" spans="1:10" ht="20.25" customHeight="1" thickTop="1">
      <c r="A64" s="10"/>
      <c r="C64" s="8"/>
      <c r="D64" s="130"/>
      <c r="E64" s="8"/>
      <c r="F64" s="130"/>
      <c r="H64" s="130"/>
      <c r="I64" s="8"/>
      <c r="J64" s="130"/>
    </row>
    <row r="65" spans="1:10" ht="20.25" customHeight="1">
      <c r="A65" s="10" t="s">
        <v>213</v>
      </c>
      <c r="C65" s="8"/>
      <c r="D65" s="13"/>
      <c r="E65" s="8"/>
      <c r="F65" s="13"/>
      <c r="H65" s="13"/>
      <c r="I65" s="8"/>
      <c r="J65" s="13"/>
    </row>
    <row r="66" spans="1:10" ht="20.25" customHeight="1" thickBot="1">
      <c r="A66" s="131" t="s">
        <v>214</v>
      </c>
      <c r="C66" s="132"/>
      <c r="D66" s="473">
        <f>D56/((591044298*2)/1000)</f>
        <v>1.1562322863319461</v>
      </c>
      <c r="E66" s="132"/>
      <c r="F66" s="473">
        <f>F56/((591044298*2)/1000)</f>
        <v>1.0499872887700206</v>
      </c>
      <c r="G66" s="132"/>
      <c r="H66" s="473">
        <f>H56/((591044298*2)/1000)</f>
        <v>1.4487044421161137</v>
      </c>
      <c r="I66" s="132"/>
      <c r="J66" s="473">
        <f>J56/((591044298*2)/1000)</f>
        <v>1.6582784121538046</v>
      </c>
    </row>
    <row r="67" spans="1:10" ht="20.25" customHeight="1" thickTop="1"/>
  </sheetData>
  <mergeCells count="18">
    <mergeCell ref="D50:F50"/>
    <mergeCell ref="H50:J50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9:F49"/>
    <mergeCell ref="H49:J49"/>
    <mergeCell ref="D51:F51"/>
    <mergeCell ref="H51:J51"/>
    <mergeCell ref="D52:F52"/>
    <mergeCell ref="H52:J52"/>
    <mergeCell ref="D54:J54"/>
  </mergeCells>
  <pageMargins left="0.8" right="0.8" top="0.48" bottom="0.4" header="0.4" footer="0.5"/>
  <pageSetup paperSize="9" scale="81" firstPageNumber="7" fitToWidth="0" fitToHeight="0" orientation="portrait" useFirstPageNumber="1" r:id="rId1"/>
  <headerFooter>
    <oddFooter>&amp;LThe accompanying notes form an integral part of the interim financial statements.&amp;C&amp;P</oddFooter>
  </headerFooter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I35"/>
  <sheetViews>
    <sheetView showGridLines="0" view="pageBreakPreview" topLeftCell="A19" zoomScale="60" zoomScaleNormal="70" workbookViewId="0">
      <selection activeCell="D22" sqref="D22"/>
    </sheetView>
  </sheetViews>
  <sheetFormatPr defaultColWidth="10.5703125" defaultRowHeight="18.95" customHeight="1"/>
  <cols>
    <col min="1" max="1" width="28.42578125" style="13" customWidth="1"/>
    <col min="2" max="2" width="24.7109375" style="13" customWidth="1"/>
    <col min="3" max="3" width="5.85546875" style="374" customWidth="1"/>
    <col min="4" max="4" width="12.5703125" style="15" customWidth="1"/>
    <col min="5" max="5" width="0.5703125" style="15" customWidth="1"/>
    <col min="6" max="6" width="11.5703125" style="15" customWidth="1"/>
    <col min="7" max="7" width="0.5703125" style="15" customWidth="1"/>
    <col min="8" max="8" width="12.5703125" style="15" customWidth="1"/>
    <col min="9" max="9" width="0.5703125" style="15" customWidth="1"/>
    <col min="10" max="10" width="12.5703125" style="15" customWidth="1"/>
    <col min="11" max="11" width="0.5703125" style="15" customWidth="1"/>
    <col min="12" max="12" width="14.5703125" style="15" customWidth="1"/>
    <col min="13" max="13" width="0.5703125" style="15" customWidth="1"/>
    <col min="14" max="14" width="12.5703125" style="15" customWidth="1"/>
    <col min="15" max="15" width="0.5703125" style="13" customWidth="1"/>
    <col min="16" max="16" width="13.5703125" style="15" customWidth="1"/>
    <col min="17" max="17" width="0.5703125" style="15" customWidth="1"/>
    <col min="18" max="18" width="13.5703125" style="15" customWidth="1"/>
    <col min="19" max="19" width="0.5703125" style="13" customWidth="1"/>
    <col min="20" max="20" width="13.42578125" style="15" customWidth="1"/>
    <col min="21" max="21" width="0.5703125" style="13" customWidth="1"/>
    <col min="22" max="22" width="13.85546875" style="13" customWidth="1"/>
    <col min="23" max="23" width="0.5703125" style="13" customWidth="1"/>
    <col min="24" max="24" width="14.85546875" style="13" customWidth="1"/>
    <col min="25" max="25" width="0.5703125" style="13" customWidth="1"/>
    <col min="26" max="26" width="13.85546875" style="13" customWidth="1"/>
    <col min="27" max="27" width="0.42578125" style="13" customWidth="1"/>
    <col min="28" max="16384" width="10.5703125" style="13"/>
  </cols>
  <sheetData>
    <row r="1" spans="1:26" ht="18.95" customHeight="1">
      <c r="A1" s="360" t="s">
        <v>11</v>
      </c>
      <c r="B1" s="360"/>
      <c r="C1" s="24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18.95" customHeight="1">
      <c r="A2" s="361" t="s">
        <v>130</v>
      </c>
      <c r="B2" s="361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8.95" customHeight="1">
      <c r="A3" s="369"/>
      <c r="B3" s="369"/>
      <c r="C3" s="370"/>
      <c r="D3" s="371"/>
      <c r="E3" s="371"/>
      <c r="F3" s="371"/>
      <c r="G3" s="371"/>
      <c r="H3" s="371"/>
      <c r="I3" s="371"/>
      <c r="J3" s="273"/>
      <c r="K3" s="369"/>
      <c r="L3" s="273"/>
      <c r="M3" s="369"/>
      <c r="N3" s="369"/>
      <c r="O3" s="369"/>
      <c r="P3" s="369"/>
      <c r="Q3" s="369"/>
      <c r="R3" s="369"/>
      <c r="S3" s="369"/>
      <c r="T3" s="369"/>
      <c r="U3" s="369"/>
      <c r="V3" s="371"/>
      <c r="W3" s="369"/>
      <c r="X3" s="369"/>
      <c r="Y3" s="369"/>
      <c r="Z3" s="160"/>
    </row>
    <row r="4" spans="1:26" ht="18.95" customHeight="1">
      <c r="A4" s="369"/>
      <c r="B4" s="369"/>
      <c r="C4" s="370"/>
      <c r="D4" s="543" t="s">
        <v>35</v>
      </c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543"/>
      <c r="Y4" s="543"/>
      <c r="Z4" s="543"/>
    </row>
    <row r="5" spans="1:26" ht="18.95" customHeight="1">
      <c r="A5" s="369"/>
      <c r="B5" s="369"/>
      <c r="C5" s="370"/>
      <c r="D5" s="30"/>
      <c r="E5" s="30"/>
      <c r="F5" s="30"/>
      <c r="G5" s="30"/>
      <c r="H5" s="30"/>
      <c r="I5" s="30"/>
      <c r="J5" s="30"/>
      <c r="K5" s="30"/>
      <c r="L5" s="30"/>
      <c r="M5" s="30"/>
      <c r="N5" s="544" t="s">
        <v>153</v>
      </c>
      <c r="O5" s="545"/>
      <c r="P5" s="545"/>
      <c r="Q5" s="545"/>
      <c r="R5" s="545"/>
      <c r="S5" s="545"/>
      <c r="T5" s="545"/>
      <c r="U5" s="30"/>
      <c r="V5" s="369"/>
      <c r="W5" s="357"/>
      <c r="X5" s="357"/>
      <c r="Y5" s="357"/>
      <c r="Z5" s="357"/>
    </row>
    <row r="6" spans="1:26" ht="18.95" customHeight="1">
      <c r="A6" s="369"/>
      <c r="B6" s="369"/>
      <c r="C6" s="37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 t="s">
        <v>29</v>
      </c>
      <c r="Q6" s="30"/>
      <c r="R6" s="30"/>
      <c r="S6" s="30"/>
      <c r="T6" s="30"/>
      <c r="U6" s="30"/>
      <c r="V6" s="369"/>
      <c r="W6" s="357"/>
      <c r="X6" s="357"/>
      <c r="Y6" s="357"/>
      <c r="Z6" s="357"/>
    </row>
    <row r="7" spans="1:26" ht="18.95" customHeight="1">
      <c r="A7" s="369"/>
      <c r="B7" s="369"/>
      <c r="C7" s="370"/>
      <c r="D7" s="369"/>
      <c r="E7" s="30"/>
      <c r="F7" s="30"/>
      <c r="G7" s="30"/>
      <c r="H7" s="30"/>
      <c r="I7" s="30"/>
      <c r="J7" s="30"/>
      <c r="K7" s="30"/>
      <c r="L7" s="30"/>
      <c r="M7" s="30"/>
      <c r="N7" s="369"/>
      <c r="O7" s="30"/>
      <c r="P7" s="30" t="s">
        <v>30</v>
      </c>
      <c r="Q7" s="30"/>
      <c r="R7" s="30"/>
      <c r="S7" s="30"/>
      <c r="T7" s="30"/>
      <c r="U7" s="30"/>
      <c r="V7" s="369"/>
      <c r="W7" s="357"/>
      <c r="X7" s="357"/>
      <c r="Y7" s="357"/>
      <c r="Z7" s="357"/>
    </row>
    <row r="8" spans="1:26" ht="18.95" customHeight="1">
      <c r="A8" s="369"/>
      <c r="B8" s="369"/>
      <c r="C8" s="370"/>
      <c r="D8" s="30"/>
      <c r="E8" s="30"/>
      <c r="F8" s="30"/>
      <c r="G8" s="30"/>
      <c r="H8" s="30"/>
      <c r="I8" s="371"/>
      <c r="J8" s="30"/>
      <c r="K8" s="30"/>
      <c r="L8" s="30"/>
      <c r="M8" s="30"/>
      <c r="N8" s="369"/>
      <c r="O8" s="30"/>
      <c r="P8" s="30" t="s">
        <v>36</v>
      </c>
      <c r="Q8" s="30"/>
      <c r="R8" s="30"/>
      <c r="S8" s="30"/>
      <c r="T8" s="30"/>
      <c r="U8" s="30"/>
      <c r="V8" s="30"/>
      <c r="W8" s="357"/>
      <c r="X8" s="357"/>
      <c r="Y8" s="357"/>
      <c r="Z8" s="357"/>
    </row>
    <row r="9" spans="1:26" ht="18.95" customHeight="1">
      <c r="A9" s="369"/>
      <c r="B9" s="369"/>
      <c r="C9" s="370"/>
      <c r="D9" s="30"/>
      <c r="E9" s="30"/>
      <c r="F9" s="30"/>
      <c r="G9" s="30"/>
      <c r="H9" s="30"/>
      <c r="I9" s="371"/>
      <c r="J9" s="30"/>
      <c r="K9" s="30"/>
      <c r="L9" s="30"/>
      <c r="M9" s="30"/>
      <c r="N9" s="369"/>
      <c r="O9" s="30"/>
      <c r="P9" s="30" t="s">
        <v>37</v>
      </c>
      <c r="Q9" s="30"/>
      <c r="R9" s="30"/>
      <c r="S9" s="30"/>
      <c r="T9" s="30"/>
      <c r="U9" s="30"/>
      <c r="V9" s="30"/>
      <c r="W9" s="357"/>
      <c r="X9" s="357"/>
      <c r="Y9" s="357"/>
      <c r="Z9" s="357"/>
    </row>
    <row r="10" spans="1:26" ht="18.95" customHeight="1">
      <c r="A10" s="369"/>
      <c r="B10" s="369"/>
      <c r="C10" s="370"/>
      <c r="D10" s="30"/>
      <c r="E10" s="30"/>
      <c r="F10" s="30"/>
      <c r="G10" s="30"/>
      <c r="H10" s="30"/>
      <c r="I10" s="371"/>
      <c r="J10" s="30"/>
      <c r="K10" s="30"/>
      <c r="L10" s="30"/>
      <c r="M10" s="30"/>
      <c r="N10" s="30"/>
      <c r="O10" s="30"/>
      <c r="P10" s="30" t="s">
        <v>38</v>
      </c>
      <c r="Q10" s="30"/>
      <c r="R10" s="30"/>
      <c r="S10" s="30"/>
      <c r="T10" s="30"/>
      <c r="U10" s="30"/>
      <c r="V10" s="30"/>
      <c r="W10" s="357"/>
      <c r="X10" s="357"/>
      <c r="Y10" s="357"/>
      <c r="Z10" s="357"/>
    </row>
    <row r="11" spans="1:26" ht="18.95" customHeight="1">
      <c r="A11" s="369"/>
      <c r="B11" s="369"/>
      <c r="C11" s="370"/>
      <c r="D11" s="30"/>
      <c r="E11" s="30"/>
      <c r="F11" s="30"/>
      <c r="G11" s="30"/>
      <c r="H11" s="30"/>
      <c r="I11" s="371"/>
      <c r="J11" s="30"/>
      <c r="K11" s="30"/>
      <c r="L11" s="30"/>
      <c r="M11" s="30"/>
      <c r="N11" s="30"/>
      <c r="O11" s="30"/>
      <c r="P11" s="30" t="s">
        <v>39</v>
      </c>
      <c r="Q11" s="30"/>
      <c r="R11" s="76" t="s">
        <v>116</v>
      </c>
      <c r="S11" s="30"/>
      <c r="T11" s="30"/>
      <c r="U11" s="30"/>
      <c r="V11" s="371"/>
      <c r="W11" s="357"/>
      <c r="X11" s="357"/>
      <c r="Y11" s="357"/>
      <c r="Z11" s="357"/>
    </row>
    <row r="12" spans="1:26" ht="18.95" customHeight="1">
      <c r="A12" s="369"/>
      <c r="B12" s="369"/>
      <c r="C12" s="370"/>
      <c r="D12" s="369"/>
      <c r="E12" s="369"/>
      <c r="F12" s="369"/>
      <c r="G12" s="369"/>
      <c r="H12" s="369"/>
      <c r="I12" s="371"/>
      <c r="J12" s="546" t="s">
        <v>3</v>
      </c>
      <c r="K12" s="546"/>
      <c r="L12" s="546"/>
      <c r="M12" s="357"/>
      <c r="N12" s="30"/>
      <c r="O12" s="357"/>
      <c r="P12" s="30" t="s">
        <v>40</v>
      </c>
      <c r="Q12" s="30"/>
      <c r="R12" s="76" t="s">
        <v>117</v>
      </c>
      <c r="S12" s="357"/>
      <c r="U12" s="357"/>
      <c r="V12" s="72" t="s">
        <v>57</v>
      </c>
      <c r="W12" s="369"/>
      <c r="X12" s="30"/>
      <c r="Y12" s="357"/>
      <c r="Z12" s="369"/>
    </row>
    <row r="13" spans="1:26" ht="18.95" customHeight="1">
      <c r="A13" s="30"/>
      <c r="B13" s="30"/>
      <c r="C13" s="242"/>
      <c r="D13" s="76" t="s">
        <v>85</v>
      </c>
      <c r="E13" s="357"/>
      <c r="F13" s="357"/>
      <c r="G13" s="357"/>
      <c r="H13" s="357"/>
      <c r="I13" s="30"/>
      <c r="J13" s="547"/>
      <c r="K13" s="547"/>
      <c r="L13" s="357"/>
      <c r="M13" s="357"/>
      <c r="O13" s="30"/>
      <c r="P13" s="30" t="s">
        <v>42</v>
      </c>
      <c r="Q13" s="30"/>
      <c r="R13" s="72" t="s">
        <v>118</v>
      </c>
      <c r="S13" s="357"/>
      <c r="T13" s="357" t="s">
        <v>41</v>
      </c>
      <c r="U13" s="357"/>
      <c r="V13" s="269" t="s">
        <v>44</v>
      </c>
      <c r="W13" s="357"/>
      <c r="X13" s="30"/>
      <c r="Y13" s="30"/>
    </row>
    <row r="14" spans="1:26" ht="18.95" customHeight="1">
      <c r="A14" s="30"/>
      <c r="B14" s="30"/>
      <c r="C14" s="242"/>
      <c r="D14" s="76" t="s">
        <v>32</v>
      </c>
      <c r="E14" s="357"/>
      <c r="F14" s="72" t="s">
        <v>90</v>
      </c>
      <c r="G14" s="72"/>
      <c r="H14" s="72"/>
      <c r="I14" s="30"/>
      <c r="J14" s="72" t="s">
        <v>79</v>
      </c>
      <c r="K14" s="269"/>
      <c r="L14" s="30"/>
      <c r="M14" s="357"/>
      <c r="N14" s="30" t="s">
        <v>143</v>
      </c>
      <c r="O14" s="30"/>
      <c r="P14" s="357" t="s">
        <v>45</v>
      </c>
      <c r="Q14" s="357"/>
      <c r="R14" s="72" t="s">
        <v>119</v>
      </c>
      <c r="S14" s="357"/>
      <c r="T14" s="30" t="s">
        <v>43</v>
      </c>
      <c r="U14" s="357"/>
      <c r="V14" s="72" t="s">
        <v>87</v>
      </c>
      <c r="W14" s="357"/>
      <c r="X14" s="58" t="s">
        <v>88</v>
      </c>
      <c r="Y14" s="30"/>
      <c r="Z14" s="357" t="s">
        <v>6</v>
      </c>
    </row>
    <row r="15" spans="1:26" ht="18.95" customHeight="1">
      <c r="A15" s="30"/>
      <c r="B15" s="30"/>
      <c r="C15" s="18" t="s">
        <v>0</v>
      </c>
      <c r="D15" s="72" t="s">
        <v>86</v>
      </c>
      <c r="E15" s="357"/>
      <c r="F15" s="72" t="s">
        <v>147</v>
      </c>
      <c r="G15" s="72"/>
      <c r="H15" s="269" t="s">
        <v>205</v>
      </c>
      <c r="I15" s="30"/>
      <c r="J15" s="357" t="s">
        <v>46</v>
      </c>
      <c r="K15" s="274"/>
      <c r="L15" s="357" t="s">
        <v>5</v>
      </c>
      <c r="M15" s="357"/>
      <c r="N15" s="72" t="s">
        <v>46</v>
      </c>
      <c r="O15" s="357"/>
      <c r="P15" s="357" t="s">
        <v>47</v>
      </c>
      <c r="Q15" s="357"/>
      <c r="R15" s="72" t="s">
        <v>46</v>
      </c>
      <c r="S15" s="357"/>
      <c r="T15" s="76" t="s">
        <v>48</v>
      </c>
      <c r="U15" s="357"/>
      <c r="V15" s="72" t="s">
        <v>247</v>
      </c>
      <c r="W15" s="357"/>
      <c r="X15" s="72" t="s">
        <v>77</v>
      </c>
      <c r="Y15" s="30"/>
      <c r="Z15" s="357" t="s">
        <v>48</v>
      </c>
    </row>
    <row r="16" spans="1:26" ht="18.95" customHeight="1">
      <c r="A16" s="30"/>
      <c r="B16" s="30"/>
      <c r="C16" s="355"/>
      <c r="D16" s="542" t="s">
        <v>123</v>
      </c>
      <c r="E16" s="542"/>
      <c r="F16" s="542"/>
      <c r="G16" s="542"/>
      <c r="H16" s="542"/>
      <c r="I16" s="542"/>
      <c r="J16" s="542"/>
      <c r="K16" s="542"/>
      <c r="L16" s="542"/>
      <c r="M16" s="542"/>
      <c r="N16" s="542"/>
      <c r="O16" s="542"/>
      <c r="P16" s="542"/>
      <c r="Q16" s="542"/>
      <c r="R16" s="542"/>
      <c r="S16" s="542"/>
      <c r="T16" s="542"/>
      <c r="U16" s="542"/>
      <c r="V16" s="542"/>
      <c r="W16" s="542"/>
      <c r="X16" s="542"/>
      <c r="Y16" s="542"/>
      <c r="Z16" s="542"/>
    </row>
    <row r="17" spans="1:35" ht="18.95" customHeight="1">
      <c r="A17" s="161" t="s">
        <v>277</v>
      </c>
      <c r="B17" s="161"/>
      <c r="C17" s="355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</row>
    <row r="18" spans="1:35" ht="18.95" customHeight="1">
      <c r="A18" s="240" t="s">
        <v>237</v>
      </c>
      <c r="B18" s="31"/>
      <c r="C18" s="242"/>
      <c r="D18" s="372">
        <v>590983</v>
      </c>
      <c r="E18" s="372"/>
      <c r="F18" s="372">
        <v>2156723</v>
      </c>
      <c r="G18" s="372"/>
      <c r="H18" s="372">
        <v>739</v>
      </c>
      <c r="I18" s="372"/>
      <c r="J18" s="372">
        <v>59140</v>
      </c>
      <c r="K18" s="372">
        <v>0</v>
      </c>
      <c r="L18" s="372">
        <v>10615583</v>
      </c>
      <c r="M18" s="372">
        <v>0</v>
      </c>
      <c r="N18" s="372">
        <v>2833</v>
      </c>
      <c r="O18" s="372">
        <v>0</v>
      </c>
      <c r="P18" s="372">
        <v>-38558</v>
      </c>
      <c r="Q18" s="372">
        <v>0</v>
      </c>
      <c r="R18" s="372">
        <v>2031</v>
      </c>
      <c r="S18" s="372"/>
      <c r="T18" s="372">
        <f>SUM(N18:R18)</f>
        <v>-33694</v>
      </c>
      <c r="U18" s="372"/>
      <c r="V18" s="372">
        <f>SUM(D18:M18)+T18</f>
        <v>13389474</v>
      </c>
      <c r="W18" s="372"/>
      <c r="X18" s="373">
        <v>55835</v>
      </c>
      <c r="Y18" s="372"/>
      <c r="Z18" s="372">
        <f>SUM(V18:X18)</f>
        <v>13445309</v>
      </c>
    </row>
    <row r="19" spans="1:35" ht="18.95" customHeight="1">
      <c r="A19" s="45"/>
      <c r="B19" s="45"/>
      <c r="C19" s="242"/>
      <c r="D19" s="218"/>
      <c r="E19" s="220"/>
      <c r="F19" s="218"/>
      <c r="G19" s="218"/>
      <c r="H19" s="218"/>
      <c r="I19" s="218"/>
      <c r="J19" s="218"/>
      <c r="K19" s="218"/>
      <c r="L19" s="218"/>
      <c r="M19" s="220"/>
      <c r="N19" s="218"/>
      <c r="O19" s="218"/>
      <c r="P19" s="218"/>
      <c r="Q19" s="218"/>
      <c r="R19" s="218"/>
      <c r="S19" s="218"/>
      <c r="T19" s="218"/>
      <c r="U19" s="220"/>
      <c r="V19" s="218"/>
      <c r="W19" s="218"/>
      <c r="X19" s="218"/>
      <c r="Y19" s="220"/>
      <c r="Z19" s="218"/>
    </row>
    <row r="20" spans="1:35" ht="18.95" customHeight="1">
      <c r="A20" s="31" t="s">
        <v>193</v>
      </c>
      <c r="B20" s="31"/>
      <c r="D20" s="278"/>
      <c r="E20" s="279"/>
      <c r="F20" s="279"/>
      <c r="G20" s="279"/>
      <c r="H20" s="279"/>
      <c r="I20" s="279"/>
      <c r="J20" s="278"/>
      <c r="K20" s="278"/>
      <c r="L20" s="280"/>
      <c r="M20" s="278"/>
      <c r="N20" s="280"/>
      <c r="O20" s="278"/>
      <c r="P20" s="278"/>
      <c r="Q20" s="281"/>
      <c r="R20" s="278"/>
      <c r="S20" s="282"/>
      <c r="T20" s="283"/>
      <c r="U20" s="278"/>
      <c r="V20" s="278"/>
      <c r="W20" s="278"/>
      <c r="X20" s="278"/>
      <c r="Y20" s="278"/>
      <c r="Z20" s="278"/>
      <c r="AA20" s="282"/>
      <c r="AB20" s="278"/>
      <c r="AC20" s="281"/>
      <c r="AD20" s="281"/>
      <c r="AE20" s="282"/>
      <c r="AF20" s="281"/>
      <c r="AI20" s="281"/>
    </row>
    <row r="21" spans="1:35" ht="18.95" customHeight="1">
      <c r="A21" s="35" t="s">
        <v>259</v>
      </c>
      <c r="B21" s="31"/>
      <c r="D21" s="218"/>
      <c r="E21" s="220"/>
      <c r="F21" s="220"/>
      <c r="G21" s="220"/>
      <c r="H21" s="220"/>
      <c r="I21" s="220"/>
      <c r="J21" s="219"/>
      <c r="K21" s="218"/>
      <c r="L21" s="375"/>
      <c r="M21" s="218"/>
      <c r="N21" s="375"/>
      <c r="O21" s="218"/>
      <c r="P21" s="219"/>
      <c r="Q21" s="218"/>
      <c r="R21" s="219"/>
      <c r="S21" s="220"/>
      <c r="T21" s="219"/>
      <c r="U21" s="218"/>
      <c r="V21" s="219"/>
      <c r="W21" s="218"/>
      <c r="X21" s="219"/>
      <c r="Y21" s="218"/>
      <c r="Z21" s="219"/>
      <c r="AA21" s="220"/>
      <c r="AB21" s="219"/>
      <c r="AC21" s="218"/>
      <c r="AD21" s="219"/>
      <c r="AE21" s="220"/>
      <c r="AF21" s="219"/>
      <c r="AI21" s="219"/>
    </row>
    <row r="22" spans="1:35" ht="18.95" customHeight="1">
      <c r="A22" s="45" t="s">
        <v>208</v>
      </c>
      <c r="B22" s="31"/>
      <c r="C22" s="355"/>
      <c r="D22" s="218">
        <v>61</v>
      </c>
      <c r="E22" s="474"/>
      <c r="F22" s="474">
        <v>3355</v>
      </c>
      <c r="G22" s="474"/>
      <c r="H22" s="474">
        <v>-160</v>
      </c>
      <c r="I22" s="474"/>
      <c r="J22" s="435">
        <v>0</v>
      </c>
      <c r="K22" s="436"/>
      <c r="L22" s="435">
        <v>0</v>
      </c>
      <c r="M22" s="435"/>
      <c r="N22" s="435">
        <v>0</v>
      </c>
      <c r="O22" s="435"/>
      <c r="P22" s="435">
        <v>0</v>
      </c>
      <c r="Q22" s="435"/>
      <c r="R22" s="435">
        <v>0</v>
      </c>
      <c r="S22" s="475"/>
      <c r="T22" s="435">
        <f>SUM(N22:R22)</f>
        <v>0</v>
      </c>
      <c r="U22" s="218"/>
      <c r="V22" s="158">
        <f>SUM(D22:L22)+T22</f>
        <v>3256</v>
      </c>
      <c r="W22" s="218"/>
      <c r="X22" s="435">
        <v>0</v>
      </c>
      <c r="Y22" s="218"/>
      <c r="Z22" s="158">
        <f>V22+X22</f>
        <v>3256</v>
      </c>
      <c r="AA22" s="474"/>
      <c r="AB22" s="218"/>
      <c r="AC22" s="218"/>
      <c r="AD22" s="219"/>
      <c r="AE22" s="220"/>
      <c r="AF22" s="219"/>
      <c r="AI22" s="219"/>
    </row>
    <row r="23" spans="1:35" ht="18.95" customHeight="1">
      <c r="A23" s="45" t="s">
        <v>209</v>
      </c>
      <c r="B23" s="31"/>
      <c r="C23" s="355"/>
      <c r="D23" s="107">
        <v>0</v>
      </c>
      <c r="E23" s="107"/>
      <c r="F23" s="158">
        <v>781</v>
      </c>
      <c r="G23" s="107"/>
      <c r="H23" s="474">
        <v>-579</v>
      </c>
      <c r="I23" s="107"/>
      <c r="J23" s="435">
        <v>0</v>
      </c>
      <c r="K23" s="435"/>
      <c r="L23" s="435">
        <v>0</v>
      </c>
      <c r="M23" s="435"/>
      <c r="N23" s="435">
        <v>0</v>
      </c>
      <c r="O23" s="476"/>
      <c r="P23" s="435">
        <v>0</v>
      </c>
      <c r="Q23" s="435"/>
      <c r="R23" s="435">
        <v>0</v>
      </c>
      <c r="S23" s="476"/>
      <c r="T23" s="435">
        <f>SUM(N23:R23)</f>
        <v>0</v>
      </c>
      <c r="U23" s="107"/>
      <c r="V23" s="435">
        <f>SUM(D23:L23)+T23</f>
        <v>202</v>
      </c>
      <c r="W23" s="477"/>
      <c r="X23" s="435">
        <v>0</v>
      </c>
      <c r="Y23" s="477"/>
      <c r="Z23" s="435">
        <f>V23+X23</f>
        <v>202</v>
      </c>
      <c r="AA23" s="474"/>
      <c r="AB23" s="218"/>
      <c r="AC23" s="218"/>
      <c r="AD23" s="219"/>
      <c r="AE23" s="220"/>
      <c r="AF23" s="219"/>
      <c r="AI23" s="219"/>
    </row>
    <row r="24" spans="1:35" ht="18.95" customHeight="1">
      <c r="A24" s="45" t="s">
        <v>184</v>
      </c>
      <c r="B24" s="45"/>
      <c r="C24" s="355" t="s">
        <v>285</v>
      </c>
      <c r="D24" s="107">
        <v>0</v>
      </c>
      <c r="E24" s="97"/>
      <c r="F24" s="107">
        <v>0</v>
      </c>
      <c r="G24" s="107"/>
      <c r="H24" s="105">
        <v>0</v>
      </c>
      <c r="I24" s="107"/>
      <c r="J24" s="107">
        <v>0</v>
      </c>
      <c r="K24" s="435"/>
      <c r="L24" s="316">
        <f>'CF 13-14'!J82</f>
        <v>-1418506</v>
      </c>
      <c r="M24" s="435"/>
      <c r="N24" s="107">
        <v>0</v>
      </c>
      <c r="O24" s="476"/>
      <c r="P24" s="107">
        <v>0</v>
      </c>
      <c r="Q24" s="435"/>
      <c r="R24" s="107">
        <v>0</v>
      </c>
      <c r="S24" s="476"/>
      <c r="T24" s="107">
        <f>SUM(N24:R24)</f>
        <v>0</v>
      </c>
      <c r="U24" s="107"/>
      <c r="V24" s="316">
        <f>SUM(D24:L24)+T24</f>
        <v>-1418506</v>
      </c>
      <c r="W24" s="477"/>
      <c r="X24" s="435">
        <f>'CF 13-14'!F82-'CF 13-14'!J82</f>
        <v>-22953</v>
      </c>
      <c r="Y24" s="477"/>
      <c r="Z24" s="435">
        <f>V24+X24</f>
        <v>-1441459</v>
      </c>
      <c r="AA24" s="89"/>
      <c r="AB24" s="89"/>
      <c r="AC24" s="89"/>
    </row>
    <row r="25" spans="1:35" ht="18.95" customHeight="1">
      <c r="A25" s="35" t="s">
        <v>260</v>
      </c>
      <c r="B25" s="35"/>
      <c r="C25" s="242"/>
      <c r="D25" s="478">
        <f>SUM(D22:D24)</f>
        <v>61</v>
      </c>
      <c r="E25" s="201"/>
      <c r="F25" s="478">
        <f>SUM(F22:F24)</f>
        <v>4136</v>
      </c>
      <c r="G25" s="166"/>
      <c r="H25" s="290">
        <f>SUM(H22:H24)</f>
        <v>-739</v>
      </c>
      <c r="I25" s="201"/>
      <c r="J25" s="479">
        <f>SUM(J22:J24)</f>
        <v>0</v>
      </c>
      <c r="K25" s="438"/>
      <c r="L25" s="479">
        <f>SUM(L22:L24)</f>
        <v>-1418506</v>
      </c>
      <c r="M25" s="438"/>
      <c r="N25" s="479">
        <f>SUM(N22:N24)</f>
        <v>0</v>
      </c>
      <c r="O25" s="439"/>
      <c r="P25" s="479">
        <f>SUM(P22:P24)</f>
        <v>0</v>
      </c>
      <c r="Q25" s="291"/>
      <c r="R25" s="479">
        <f>SUM(R22:R24)</f>
        <v>0</v>
      </c>
      <c r="S25" s="439"/>
      <c r="T25" s="479">
        <f>SUM(T22:T24)</f>
        <v>0</v>
      </c>
      <c r="U25" s="201"/>
      <c r="V25" s="479">
        <f>SUM(V22:V24)</f>
        <v>-1415048</v>
      </c>
      <c r="W25" s="37"/>
      <c r="X25" s="479">
        <f>SUM(X22:X24)</f>
        <v>-22953</v>
      </c>
      <c r="Y25" s="37"/>
      <c r="Z25" s="479">
        <f>SUM(Z22:Z24)</f>
        <v>-1438001</v>
      </c>
    </row>
    <row r="26" spans="1:35" ht="18.95" hidden="1" customHeight="1">
      <c r="A26" s="31"/>
      <c r="B26" s="31"/>
      <c r="C26" s="242"/>
      <c r="D26" s="166"/>
      <c r="E26" s="37"/>
      <c r="F26" s="166"/>
      <c r="G26" s="166"/>
      <c r="H26" s="291"/>
      <c r="I26" s="38"/>
      <c r="J26" s="291"/>
      <c r="K26" s="377"/>
      <c r="L26" s="291"/>
      <c r="M26" s="377"/>
      <c r="N26" s="291"/>
      <c r="O26" s="440"/>
      <c r="P26" s="291"/>
      <c r="Q26" s="291"/>
      <c r="R26" s="291"/>
      <c r="S26" s="440"/>
      <c r="T26" s="291"/>
      <c r="U26" s="376"/>
      <c r="V26" s="291"/>
      <c r="W26" s="37"/>
      <c r="X26" s="377"/>
      <c r="Y26" s="37"/>
      <c r="Z26" s="37"/>
    </row>
    <row r="27" spans="1:35" ht="18.95" customHeight="1">
      <c r="A27" s="31" t="s">
        <v>212</v>
      </c>
      <c r="B27" s="31"/>
      <c r="C27" s="242"/>
      <c r="D27" s="289">
        <f>D25</f>
        <v>61</v>
      </c>
      <c r="E27" s="201"/>
      <c r="F27" s="289">
        <f>F25</f>
        <v>4136</v>
      </c>
      <c r="G27" s="166"/>
      <c r="H27" s="290">
        <f>H25</f>
        <v>-739</v>
      </c>
      <c r="I27" s="201"/>
      <c r="J27" s="290">
        <f>J25</f>
        <v>0</v>
      </c>
      <c r="K27" s="438"/>
      <c r="L27" s="290">
        <f>L25</f>
        <v>-1418506</v>
      </c>
      <c r="M27" s="438"/>
      <c r="N27" s="290">
        <f>N25</f>
        <v>0</v>
      </c>
      <c r="O27" s="439"/>
      <c r="P27" s="290">
        <f>P25</f>
        <v>0</v>
      </c>
      <c r="Q27" s="291"/>
      <c r="R27" s="290">
        <f>R25</f>
        <v>0</v>
      </c>
      <c r="S27" s="439"/>
      <c r="T27" s="290">
        <f>T25</f>
        <v>0</v>
      </c>
      <c r="U27" s="201"/>
      <c r="V27" s="290">
        <f>V25</f>
        <v>-1415048</v>
      </c>
      <c r="W27" s="37"/>
      <c r="X27" s="290">
        <f>X25</f>
        <v>-22953</v>
      </c>
      <c r="Y27" s="37"/>
      <c r="Z27" s="290">
        <f>Z25</f>
        <v>-1438001</v>
      </c>
    </row>
    <row r="28" spans="1:35" ht="18.95" customHeight="1">
      <c r="A28" s="35"/>
      <c r="B28" s="35"/>
      <c r="C28" s="242"/>
      <c r="D28" s="37"/>
      <c r="E28" s="37"/>
      <c r="F28" s="37"/>
      <c r="G28" s="37"/>
      <c r="H28" s="37"/>
      <c r="I28" s="38"/>
      <c r="J28" s="100"/>
      <c r="K28" s="37"/>
      <c r="L28" s="100"/>
      <c r="M28" s="38"/>
      <c r="N28" s="100"/>
      <c r="O28" s="220"/>
      <c r="P28" s="100"/>
      <c r="Q28" s="100"/>
      <c r="R28" s="100"/>
      <c r="S28" s="220"/>
      <c r="T28" s="100"/>
      <c r="U28" s="376"/>
      <c r="V28" s="37"/>
      <c r="W28" s="37"/>
      <c r="X28" s="166"/>
      <c r="Y28" s="37"/>
      <c r="Z28" s="37"/>
    </row>
    <row r="29" spans="1:35" ht="18.95" customHeight="1">
      <c r="A29" s="31" t="s">
        <v>131</v>
      </c>
      <c r="B29" s="31"/>
      <c r="C29" s="242"/>
      <c r="D29" s="378"/>
      <c r="E29" s="378"/>
      <c r="F29" s="378"/>
      <c r="G29" s="378"/>
      <c r="H29" s="378"/>
      <c r="I29" s="378"/>
      <c r="J29" s="378"/>
      <c r="K29" s="378"/>
      <c r="L29" s="30"/>
      <c r="M29" s="220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35" ht="18.95" customHeight="1">
      <c r="A30" s="45" t="s">
        <v>66</v>
      </c>
      <c r="B30" s="45"/>
      <c r="C30" s="242"/>
      <c r="D30" s="429">
        <v>0</v>
      </c>
      <c r="E30" s="429"/>
      <c r="F30" s="429">
        <v>0</v>
      </c>
      <c r="G30" s="429"/>
      <c r="H30" s="429">
        <v>0</v>
      </c>
      <c r="I30" s="429"/>
      <c r="J30" s="429">
        <v>0</v>
      </c>
      <c r="K30" s="378"/>
      <c r="L30" s="379">
        <f>'PL (6 month) 7-8'!F56</f>
        <v>1241178</v>
      </c>
      <c r="M30" s="378"/>
      <c r="N30" s="429">
        <v>0</v>
      </c>
      <c r="O30" s="107"/>
      <c r="P30" s="429">
        <v>0</v>
      </c>
      <c r="Q30" s="435"/>
      <c r="R30" s="429">
        <v>0</v>
      </c>
      <c r="S30" s="107"/>
      <c r="T30" s="107">
        <f>SUM(N30:R30)</f>
        <v>0</v>
      </c>
      <c r="U30" s="436"/>
      <c r="V30" s="158">
        <f>SUM(D30:L30)+T30</f>
        <v>1241178</v>
      </c>
      <c r="W30" s="378"/>
      <c r="X30" s="380">
        <f>'PL (6 month) 7-8'!F57</f>
        <v>19474</v>
      </c>
      <c r="Y30" s="378"/>
      <c r="Z30" s="158">
        <f>V30+X30</f>
        <v>1260652</v>
      </c>
    </row>
    <row r="31" spans="1:35" ht="18.95" customHeight="1">
      <c r="A31" s="45" t="s">
        <v>67</v>
      </c>
      <c r="B31" s="45"/>
      <c r="C31" s="242"/>
      <c r="D31" s="430">
        <v>0</v>
      </c>
      <c r="E31" s="429"/>
      <c r="F31" s="430">
        <v>0</v>
      </c>
      <c r="G31" s="429"/>
      <c r="H31" s="430">
        <v>0</v>
      </c>
      <c r="I31" s="429"/>
      <c r="J31" s="430">
        <v>0</v>
      </c>
      <c r="K31" s="378"/>
      <c r="L31" s="430">
        <v>0</v>
      </c>
      <c r="M31" s="381"/>
      <c r="N31" s="382">
        <f>'PL (6 month) 7-8'!F39</f>
        <v>14090</v>
      </c>
      <c r="O31" s="221"/>
      <c r="P31" s="430">
        <v>0</v>
      </c>
      <c r="Q31" s="435"/>
      <c r="R31" s="430">
        <v>0</v>
      </c>
      <c r="S31" s="221"/>
      <c r="T31" s="382">
        <f>SUM(N31:R31)</f>
        <v>14090</v>
      </c>
      <c r="U31" s="97"/>
      <c r="V31" s="158">
        <f>SUM(D31:L31)+T31</f>
        <v>14090</v>
      </c>
      <c r="W31" s="381"/>
      <c r="X31" s="429">
        <v>0</v>
      </c>
      <c r="Y31" s="381"/>
      <c r="Z31" s="158">
        <f>V31+X31</f>
        <v>14090</v>
      </c>
    </row>
    <row r="32" spans="1:35" ht="18.95" customHeight="1">
      <c r="A32" s="31" t="s">
        <v>128</v>
      </c>
      <c r="B32" s="31"/>
      <c r="C32" s="242"/>
      <c r="D32" s="383">
        <f>SUM(D30:D31)</f>
        <v>0</v>
      </c>
      <c r="E32" s="291"/>
      <c r="F32" s="383">
        <f>SUM(F30:F31)</f>
        <v>0</v>
      </c>
      <c r="G32" s="432"/>
      <c r="H32" s="383">
        <f>SUM(H30:H31)</f>
        <v>0</v>
      </c>
      <c r="I32" s="433"/>
      <c r="J32" s="383">
        <f>SUM(J30:J31)</f>
        <v>0</v>
      </c>
      <c r="K32" s="96"/>
      <c r="L32" s="383">
        <f>SUM(L30:L31)</f>
        <v>1241178</v>
      </c>
      <c r="M32" s="38"/>
      <c r="N32" s="383">
        <f>SUM(N30:N31)</f>
        <v>14090</v>
      </c>
      <c r="O32" s="100"/>
      <c r="P32" s="383">
        <f>SUM(P30:P31)</f>
        <v>0</v>
      </c>
      <c r="Q32" s="435"/>
      <c r="R32" s="383">
        <f>SUM(R30:R31)</f>
        <v>0</v>
      </c>
      <c r="S32" s="100"/>
      <c r="T32" s="383">
        <f>SUM(T30:T31)</f>
        <v>14090</v>
      </c>
      <c r="U32" s="376"/>
      <c r="V32" s="383">
        <f>SUM(V30:V31)</f>
        <v>1255268</v>
      </c>
      <c r="W32" s="37"/>
      <c r="X32" s="383">
        <f>SUM(X30:X30)</f>
        <v>19474</v>
      </c>
      <c r="Y32" s="37"/>
      <c r="Z32" s="383">
        <f>SUM(Z30:Z31)</f>
        <v>1274742</v>
      </c>
    </row>
    <row r="33" spans="1:27" ht="18.95" hidden="1" customHeight="1">
      <c r="A33" s="45" t="s">
        <v>132</v>
      </c>
      <c r="B33" s="45"/>
      <c r="C33" s="242"/>
      <c r="D33" s="378">
        <v>0</v>
      </c>
      <c r="E33" s="378">
        <v>0</v>
      </c>
      <c r="F33" s="378">
        <v>0</v>
      </c>
      <c r="G33" s="378"/>
      <c r="H33" s="378">
        <v>0</v>
      </c>
      <c r="I33" s="378">
        <v>0</v>
      </c>
      <c r="J33" s="380">
        <v>0</v>
      </c>
      <c r="K33" s="381"/>
      <c r="L33" s="384">
        <v>0</v>
      </c>
      <c r="M33" s="220"/>
      <c r="N33" s="378">
        <v>0</v>
      </c>
      <c r="O33" s="378">
        <v>0</v>
      </c>
      <c r="P33" s="378">
        <v>0</v>
      </c>
      <c r="Q33" s="107"/>
      <c r="R33" s="378">
        <v>0</v>
      </c>
      <c r="S33" s="220"/>
      <c r="T33" s="378">
        <v>0</v>
      </c>
      <c r="U33" s="378">
        <v>0</v>
      </c>
      <c r="V33" s="378">
        <v>0</v>
      </c>
      <c r="W33" s="378">
        <v>0</v>
      </c>
      <c r="X33" s="378">
        <v>0</v>
      </c>
      <c r="Y33" s="220"/>
      <c r="Z33" s="378">
        <f>SUM(V33:X33)</f>
        <v>0</v>
      </c>
      <c r="AA33" s="112"/>
    </row>
    <row r="34" spans="1:27" ht="18.95" customHeight="1" thickBot="1">
      <c r="A34" s="240" t="s">
        <v>278</v>
      </c>
      <c r="B34" s="31"/>
      <c r="C34" s="35"/>
      <c r="D34" s="85">
        <f>SUM(D18+D27+D32)</f>
        <v>591044</v>
      </c>
      <c r="E34" s="37"/>
      <c r="F34" s="85">
        <f>SUM(F18+F27+F32)</f>
        <v>2160859</v>
      </c>
      <c r="G34" s="37"/>
      <c r="H34" s="434">
        <f>SUM(H18+H27+H32)</f>
        <v>0</v>
      </c>
      <c r="I34" s="38"/>
      <c r="J34" s="85">
        <f>SUM(J18+J27+J32+J33)</f>
        <v>59140</v>
      </c>
      <c r="K34" s="37"/>
      <c r="L34" s="85">
        <f>SUM(L18+L27+L32+L33)</f>
        <v>10438255</v>
      </c>
      <c r="M34" s="38"/>
      <c r="N34" s="85">
        <f>SUM(N18+N27+N32)</f>
        <v>16923</v>
      </c>
      <c r="O34" s="37"/>
      <c r="P34" s="85">
        <f>SUM(P18+P27+P32)</f>
        <v>-38558</v>
      </c>
      <c r="Q34" s="107"/>
      <c r="R34" s="85">
        <f>SUM(R18+R27+R32)</f>
        <v>2031</v>
      </c>
      <c r="S34" s="37"/>
      <c r="T34" s="85">
        <f>SUM(T18+T27+T32)</f>
        <v>-19604</v>
      </c>
      <c r="U34" s="376"/>
      <c r="V34" s="85">
        <f>SUM(V18+V27+V32)</f>
        <v>13229694</v>
      </c>
      <c r="W34" s="37"/>
      <c r="X34" s="85">
        <f>SUM(X18+X27+X32)</f>
        <v>52356</v>
      </c>
      <c r="Y34" s="37"/>
      <c r="Z34" s="85">
        <f>SUM(Z18+Z27+Z32)</f>
        <v>13282050</v>
      </c>
    </row>
    <row r="35" spans="1:27" ht="18.95" customHeight="1" thickTop="1">
      <c r="A35" s="31"/>
      <c r="B35" s="31"/>
      <c r="C35" s="35"/>
      <c r="D35" s="37"/>
      <c r="E35" s="37"/>
      <c r="F35" s="37"/>
      <c r="G35" s="37"/>
      <c r="H35" s="37"/>
      <c r="I35" s="38"/>
      <c r="J35" s="37"/>
      <c r="K35" s="37"/>
      <c r="L35" s="37"/>
      <c r="M35" s="38"/>
      <c r="N35" s="37"/>
      <c r="O35" s="37"/>
      <c r="P35" s="37"/>
      <c r="Q35" s="37"/>
      <c r="R35" s="37"/>
      <c r="S35" s="37"/>
      <c r="T35" s="37"/>
      <c r="U35" s="376"/>
      <c r="V35" s="37"/>
      <c r="W35" s="37"/>
      <c r="X35" s="37"/>
      <c r="Y35" s="37"/>
      <c r="Z35" s="37"/>
    </row>
  </sheetData>
  <mergeCells count="6">
    <mergeCell ref="D17:Z17"/>
    <mergeCell ref="D4:Z4"/>
    <mergeCell ref="N5:T5"/>
    <mergeCell ref="J12:L12"/>
    <mergeCell ref="J13:K13"/>
    <mergeCell ref="D16:Z16"/>
  </mergeCells>
  <pageMargins left="0.8" right="0.8" top="0.48" bottom="0.4" header="0.4" footer="0.5"/>
  <pageSetup paperSize="9" scale="58" firstPageNumber="9" orientation="landscape" useFirstPageNumber="1" r:id="rId1"/>
  <headerFooter>
    <oddFooter>&amp;LThe accompanying notes form an integral part of the interim financial statements.&amp;C&amp;P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"/>
  <sheetViews>
    <sheetView showGridLines="0" topLeftCell="A14" zoomScale="55" zoomScaleNormal="55" workbookViewId="0">
      <selection activeCell="F14" sqref="F14"/>
    </sheetView>
  </sheetViews>
  <sheetFormatPr defaultColWidth="10.5703125" defaultRowHeight="15"/>
  <cols>
    <col min="1" max="1" width="28.42578125" style="13" customWidth="1"/>
    <col min="2" max="2" width="23.140625" style="13" customWidth="1"/>
    <col min="3" max="3" width="5.85546875" style="374" customWidth="1"/>
    <col min="4" max="4" width="12.5703125" style="15" customWidth="1"/>
    <col min="5" max="5" width="0.5703125" style="15" customWidth="1"/>
    <col min="6" max="6" width="11.5703125" style="15" customWidth="1"/>
    <col min="7" max="7" width="0.5703125" style="15" customWidth="1"/>
    <col min="8" max="8" width="12.5703125" style="15" customWidth="1"/>
    <col min="9" max="9" width="0.5703125" style="15" customWidth="1"/>
    <col min="10" max="10" width="14.5703125" style="15" customWidth="1"/>
    <col min="11" max="11" width="0.5703125" style="15" customWidth="1"/>
    <col min="12" max="12" width="12.5703125" style="15" customWidth="1"/>
    <col min="13" max="13" width="0.5703125" style="13" customWidth="1"/>
    <col min="14" max="14" width="13.5703125" style="15" customWidth="1"/>
    <col min="15" max="15" width="0.5703125" style="15" customWidth="1"/>
    <col min="16" max="16" width="13.5703125" style="15" customWidth="1"/>
    <col min="17" max="17" width="0.5703125" style="13" customWidth="1"/>
    <col min="18" max="18" width="13.42578125" style="15" customWidth="1"/>
    <col min="19" max="19" width="0.5703125" style="13" customWidth="1"/>
    <col min="20" max="20" width="13.85546875" style="13" customWidth="1"/>
    <col min="21" max="21" width="0.5703125" style="13" customWidth="1"/>
    <col min="22" max="22" width="14.85546875" style="13" customWidth="1"/>
    <col min="23" max="23" width="0.5703125" style="13" customWidth="1"/>
    <col min="24" max="24" width="13.85546875" style="13" customWidth="1"/>
    <col min="25" max="25" width="0.42578125" style="13" customWidth="1"/>
    <col min="26" max="26" width="10.5703125" style="13"/>
    <col min="27" max="27" width="0.42578125" style="13" customWidth="1"/>
    <col min="28" max="16384" width="10.5703125" style="13"/>
  </cols>
  <sheetData>
    <row r="1" spans="1:24" s="385" customFormat="1" ht="18.95" customHeight="1">
      <c r="A1" s="360" t="s">
        <v>11</v>
      </c>
      <c r="B1" s="360"/>
      <c r="C1" s="358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</row>
    <row r="2" spans="1:24" ht="18.95" customHeight="1">
      <c r="A2" s="361" t="s">
        <v>130</v>
      </c>
      <c r="B2" s="361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24" ht="18.95" customHeight="1">
      <c r="A3" s="369"/>
      <c r="B3" s="369"/>
      <c r="C3" s="370"/>
      <c r="D3" s="371"/>
      <c r="E3" s="371"/>
      <c r="F3" s="371"/>
      <c r="G3" s="371"/>
      <c r="H3" s="273"/>
      <c r="I3" s="369"/>
      <c r="J3" s="273"/>
      <c r="K3" s="369"/>
      <c r="L3" s="369"/>
      <c r="M3" s="369"/>
      <c r="N3" s="369"/>
      <c r="O3" s="369"/>
      <c r="P3" s="369"/>
      <c r="Q3" s="369"/>
      <c r="R3" s="369"/>
      <c r="S3" s="369"/>
      <c r="T3" s="371"/>
      <c r="U3" s="369"/>
      <c r="V3" s="369"/>
      <c r="W3" s="369"/>
      <c r="X3" s="160"/>
    </row>
    <row r="4" spans="1:24" ht="18.95" customHeight="1">
      <c r="A4" s="369"/>
      <c r="B4" s="369"/>
      <c r="C4" s="370"/>
      <c r="D4" s="543" t="s">
        <v>35</v>
      </c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543"/>
    </row>
    <row r="5" spans="1:24" ht="18.95" customHeight="1">
      <c r="A5" s="369"/>
      <c r="B5" s="369"/>
      <c r="C5" s="370"/>
      <c r="D5" s="30"/>
      <c r="E5" s="30"/>
      <c r="F5" s="30"/>
      <c r="G5" s="30"/>
      <c r="H5" s="30"/>
      <c r="I5" s="30"/>
      <c r="J5" s="30"/>
      <c r="K5" s="30"/>
      <c r="L5" s="544" t="s">
        <v>153</v>
      </c>
      <c r="M5" s="545"/>
      <c r="N5" s="545"/>
      <c r="O5" s="545"/>
      <c r="P5" s="545"/>
      <c r="Q5" s="545"/>
      <c r="R5" s="545"/>
      <c r="S5" s="30"/>
      <c r="T5" s="369"/>
      <c r="U5" s="357"/>
      <c r="V5" s="357"/>
      <c r="W5" s="357"/>
      <c r="X5" s="357"/>
    </row>
    <row r="6" spans="1:24" ht="18.95" customHeight="1">
      <c r="A6" s="369"/>
      <c r="B6" s="369"/>
      <c r="C6" s="370"/>
      <c r="D6" s="30"/>
      <c r="E6" s="30"/>
      <c r="F6" s="30"/>
      <c r="G6" s="30"/>
      <c r="H6" s="30"/>
      <c r="I6" s="30"/>
      <c r="J6" s="30"/>
      <c r="K6" s="30"/>
      <c r="L6" s="30"/>
      <c r="M6" s="30"/>
      <c r="N6" s="30" t="s">
        <v>29</v>
      </c>
      <c r="O6" s="30"/>
      <c r="P6" s="30"/>
      <c r="Q6" s="30"/>
      <c r="R6" s="30"/>
      <c r="S6" s="30"/>
      <c r="T6" s="369"/>
      <c r="U6" s="357"/>
      <c r="V6" s="357"/>
      <c r="W6" s="357"/>
      <c r="X6" s="357"/>
    </row>
    <row r="7" spans="1:24" ht="18.95" customHeight="1">
      <c r="A7" s="369"/>
      <c r="B7" s="369"/>
      <c r="C7" s="370"/>
      <c r="D7" s="369"/>
      <c r="E7" s="30"/>
      <c r="F7" s="30"/>
      <c r="G7" s="30"/>
      <c r="H7" s="30"/>
      <c r="I7" s="30"/>
      <c r="J7" s="30"/>
      <c r="K7" s="30"/>
      <c r="L7" s="369"/>
      <c r="M7" s="30"/>
      <c r="N7" s="30" t="s">
        <v>30</v>
      </c>
      <c r="O7" s="30"/>
      <c r="P7" s="30"/>
      <c r="Q7" s="30"/>
      <c r="R7" s="30"/>
      <c r="S7" s="30"/>
      <c r="T7" s="369"/>
      <c r="U7" s="357"/>
      <c r="V7" s="357"/>
      <c r="W7" s="357"/>
      <c r="X7" s="357"/>
    </row>
    <row r="8" spans="1:24" ht="18.95" customHeight="1">
      <c r="A8" s="369"/>
      <c r="B8" s="369"/>
      <c r="C8" s="370"/>
      <c r="D8" s="30"/>
      <c r="E8" s="30"/>
      <c r="F8" s="30"/>
      <c r="G8" s="30"/>
      <c r="H8" s="30"/>
      <c r="I8" s="30"/>
      <c r="J8" s="30"/>
      <c r="K8" s="30"/>
      <c r="L8" s="369"/>
      <c r="M8" s="30"/>
      <c r="N8" s="30" t="s">
        <v>36</v>
      </c>
      <c r="O8" s="30"/>
      <c r="P8" s="30"/>
      <c r="Q8" s="30"/>
      <c r="R8" s="30"/>
      <c r="S8" s="30"/>
      <c r="T8" s="30"/>
      <c r="U8" s="357"/>
      <c r="V8" s="357"/>
      <c r="W8" s="357"/>
      <c r="X8" s="357"/>
    </row>
    <row r="9" spans="1:24" ht="18.95" customHeight="1">
      <c r="A9" s="369"/>
      <c r="B9" s="369"/>
      <c r="C9" s="370"/>
      <c r="D9" s="30"/>
      <c r="E9" s="30"/>
      <c r="F9" s="30"/>
      <c r="G9" s="30"/>
      <c r="H9" s="30"/>
      <c r="I9" s="30"/>
      <c r="J9" s="30"/>
      <c r="K9" s="30"/>
      <c r="L9" s="369"/>
      <c r="M9" s="30"/>
      <c r="N9" s="30" t="s">
        <v>37</v>
      </c>
      <c r="O9" s="30"/>
      <c r="P9" s="30"/>
      <c r="Q9" s="30"/>
      <c r="R9" s="30"/>
      <c r="S9" s="30"/>
      <c r="T9" s="30"/>
      <c r="U9" s="357"/>
      <c r="V9" s="357"/>
      <c r="W9" s="357"/>
      <c r="X9" s="357"/>
    </row>
    <row r="10" spans="1:24" ht="18.95" customHeight="1">
      <c r="A10" s="369"/>
      <c r="B10" s="369"/>
      <c r="C10" s="37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 t="s">
        <v>38</v>
      </c>
      <c r="O10" s="30"/>
      <c r="P10" s="30"/>
      <c r="Q10" s="30"/>
      <c r="R10" s="30"/>
      <c r="S10" s="30"/>
      <c r="T10" s="30"/>
      <c r="U10" s="357"/>
      <c r="V10" s="357"/>
      <c r="W10" s="357"/>
      <c r="X10" s="357"/>
    </row>
    <row r="11" spans="1:24" ht="18.95" customHeight="1">
      <c r="A11" s="369"/>
      <c r="B11" s="369"/>
      <c r="C11" s="37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 t="s">
        <v>39</v>
      </c>
      <c r="O11" s="30"/>
      <c r="P11" s="76" t="s">
        <v>116</v>
      </c>
      <c r="Q11" s="30"/>
      <c r="R11" s="30"/>
      <c r="S11" s="30"/>
      <c r="T11" s="371"/>
      <c r="U11" s="357"/>
      <c r="V11" s="357"/>
      <c r="W11" s="357"/>
      <c r="X11" s="357"/>
    </row>
    <row r="12" spans="1:24" ht="18.95" customHeight="1">
      <c r="A12" s="369"/>
      <c r="B12" s="369"/>
      <c r="C12" s="370"/>
      <c r="D12" s="369"/>
      <c r="E12" s="369"/>
      <c r="F12" s="369"/>
      <c r="G12" s="369"/>
      <c r="H12" s="546" t="s">
        <v>3</v>
      </c>
      <c r="I12" s="546"/>
      <c r="J12" s="546"/>
      <c r="K12" s="357"/>
      <c r="L12" s="30"/>
      <c r="M12" s="357"/>
      <c r="N12" s="30" t="s">
        <v>40</v>
      </c>
      <c r="O12" s="30"/>
      <c r="P12" s="76" t="s">
        <v>117</v>
      </c>
      <c r="Q12" s="357"/>
      <c r="S12" s="357"/>
      <c r="T12" s="72" t="s">
        <v>57</v>
      </c>
      <c r="U12" s="369"/>
      <c r="V12" s="30"/>
      <c r="W12" s="357"/>
      <c r="X12" s="369"/>
    </row>
    <row r="13" spans="1:24" ht="18.95" customHeight="1">
      <c r="A13" s="30"/>
      <c r="B13" s="30"/>
      <c r="C13" s="242"/>
      <c r="D13" s="76" t="s">
        <v>85</v>
      </c>
      <c r="E13" s="357"/>
      <c r="F13" s="357"/>
      <c r="G13" s="357"/>
      <c r="H13" s="547"/>
      <c r="I13" s="547"/>
      <c r="J13" s="357"/>
      <c r="K13" s="357"/>
      <c r="L13" s="30"/>
      <c r="M13" s="30"/>
      <c r="N13" s="30" t="s">
        <v>42</v>
      </c>
      <c r="O13" s="30"/>
      <c r="P13" s="72" t="s">
        <v>118</v>
      </c>
      <c r="Q13" s="357"/>
      <c r="R13" s="357" t="s">
        <v>41</v>
      </c>
      <c r="S13" s="357"/>
      <c r="T13" s="269" t="s">
        <v>44</v>
      </c>
      <c r="U13" s="357"/>
      <c r="V13" s="30"/>
      <c r="W13" s="30"/>
    </row>
    <row r="14" spans="1:24" ht="18.95" customHeight="1">
      <c r="A14" s="30"/>
      <c r="B14" s="30"/>
      <c r="C14" s="242"/>
      <c r="D14" s="76" t="s">
        <v>32</v>
      </c>
      <c r="E14" s="357"/>
      <c r="F14" s="72" t="s">
        <v>90</v>
      </c>
      <c r="G14" s="72"/>
      <c r="H14" s="72" t="s">
        <v>79</v>
      </c>
      <c r="I14" s="269"/>
      <c r="J14" s="30"/>
      <c r="K14" s="357"/>
      <c r="L14" s="30" t="s">
        <v>143</v>
      </c>
      <c r="M14" s="30"/>
      <c r="N14" s="357" t="s">
        <v>45</v>
      </c>
      <c r="O14" s="357"/>
      <c r="P14" s="72" t="s">
        <v>119</v>
      </c>
      <c r="Q14" s="357"/>
      <c r="R14" s="30" t="s">
        <v>43</v>
      </c>
      <c r="S14" s="357"/>
      <c r="T14" s="72" t="s">
        <v>87</v>
      </c>
      <c r="U14" s="357"/>
      <c r="V14" s="58" t="s">
        <v>88</v>
      </c>
      <c r="W14" s="30"/>
      <c r="X14" s="357" t="s">
        <v>6</v>
      </c>
    </row>
    <row r="15" spans="1:24" ht="18.95" customHeight="1">
      <c r="A15" s="30"/>
      <c r="B15" s="30"/>
      <c r="C15" s="18" t="s">
        <v>0</v>
      </c>
      <c r="D15" s="72" t="s">
        <v>86</v>
      </c>
      <c r="E15" s="357"/>
      <c r="F15" s="72" t="s">
        <v>147</v>
      </c>
      <c r="G15" s="72"/>
      <c r="H15" s="357" t="s">
        <v>46</v>
      </c>
      <c r="I15" s="274"/>
      <c r="J15" s="357" t="s">
        <v>5</v>
      </c>
      <c r="K15" s="357"/>
      <c r="L15" s="72" t="s">
        <v>46</v>
      </c>
      <c r="M15" s="357"/>
      <c r="N15" s="357" t="s">
        <v>47</v>
      </c>
      <c r="O15" s="357"/>
      <c r="P15" s="72" t="s">
        <v>46</v>
      </c>
      <c r="Q15" s="357"/>
      <c r="R15" s="76" t="s">
        <v>48</v>
      </c>
      <c r="S15" s="357"/>
      <c r="T15" s="72" t="s">
        <v>247</v>
      </c>
      <c r="U15" s="357"/>
      <c r="V15" s="72" t="s">
        <v>77</v>
      </c>
      <c r="W15" s="30"/>
      <c r="X15" s="357" t="s">
        <v>48</v>
      </c>
    </row>
    <row r="16" spans="1:24" ht="18.95" customHeight="1">
      <c r="A16" s="30"/>
      <c r="B16" s="30"/>
      <c r="C16" s="355"/>
      <c r="D16" s="542" t="s">
        <v>123</v>
      </c>
      <c r="E16" s="542"/>
      <c r="F16" s="542"/>
      <c r="G16" s="542"/>
      <c r="H16" s="542"/>
      <c r="I16" s="542"/>
      <c r="J16" s="542"/>
      <c r="K16" s="542"/>
      <c r="L16" s="542"/>
      <c r="M16" s="542"/>
      <c r="N16" s="542"/>
      <c r="O16" s="542"/>
      <c r="P16" s="542"/>
      <c r="Q16" s="542"/>
      <c r="R16" s="542"/>
      <c r="S16" s="542"/>
      <c r="T16" s="542"/>
      <c r="U16" s="542"/>
      <c r="V16" s="542"/>
      <c r="W16" s="542"/>
      <c r="X16" s="542"/>
    </row>
    <row r="17" spans="1:34" ht="18.95" customHeight="1">
      <c r="A17" s="161" t="s">
        <v>279</v>
      </c>
      <c r="B17" s="161"/>
      <c r="C17" s="355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</row>
    <row r="18" spans="1:34" ht="18.95" customHeight="1">
      <c r="A18" s="240" t="s">
        <v>245</v>
      </c>
      <c r="B18" s="31"/>
      <c r="C18" s="242"/>
      <c r="D18" s="162">
        <v>591044</v>
      </c>
      <c r="E18" s="162"/>
      <c r="F18" s="162">
        <v>2160859</v>
      </c>
      <c r="G18" s="162">
        <v>0</v>
      </c>
      <c r="H18" s="162">
        <v>59140</v>
      </c>
      <c r="I18" s="162">
        <v>0</v>
      </c>
      <c r="J18" s="162">
        <v>10916658</v>
      </c>
      <c r="K18" s="162">
        <v>0</v>
      </c>
      <c r="L18" s="162">
        <v>-2662</v>
      </c>
      <c r="M18" s="162">
        <v>0</v>
      </c>
      <c r="N18" s="162">
        <v>-38558</v>
      </c>
      <c r="O18" s="162">
        <v>0</v>
      </c>
      <c r="P18" s="162">
        <v>2031</v>
      </c>
      <c r="Q18" s="162">
        <v>0</v>
      </c>
      <c r="R18" s="162">
        <f>SUM(L18:P18)</f>
        <v>-39189</v>
      </c>
      <c r="S18" s="162">
        <v>0</v>
      </c>
      <c r="T18" s="162">
        <f>SUM(D18:J18)+R18</f>
        <v>13688512</v>
      </c>
      <c r="U18" s="162">
        <v>0</v>
      </c>
      <c r="V18" s="275">
        <v>60771</v>
      </c>
      <c r="W18" s="162">
        <v>0</v>
      </c>
      <c r="X18" s="162">
        <f>SUM(T18:V18)</f>
        <v>13749283</v>
      </c>
      <c r="Y18" s="13">
        <v>0</v>
      </c>
      <c r="AA18" s="13">
        <v>0</v>
      </c>
    </row>
    <row r="19" spans="1:34" ht="18.95" customHeight="1">
      <c r="A19" s="45"/>
      <c r="B19" s="45"/>
      <c r="C19" s="242"/>
      <c r="D19" s="218"/>
      <c r="E19" s="220"/>
      <c r="F19" s="218"/>
      <c r="G19" s="218"/>
      <c r="H19" s="218"/>
      <c r="I19" s="218"/>
      <c r="J19" s="218"/>
      <c r="K19" s="220"/>
      <c r="L19" s="218"/>
      <c r="M19" s="218"/>
      <c r="N19" s="218"/>
      <c r="O19" s="218"/>
      <c r="P19" s="218"/>
      <c r="Q19" s="218"/>
      <c r="R19" s="218"/>
      <c r="S19" s="220"/>
      <c r="T19" s="218"/>
      <c r="U19" s="218"/>
      <c r="V19" s="218"/>
      <c r="W19" s="220"/>
      <c r="X19" s="218"/>
    </row>
    <row r="20" spans="1:34" ht="18.95" customHeight="1">
      <c r="A20" s="31" t="s">
        <v>193</v>
      </c>
      <c r="B20" s="31"/>
      <c r="D20" s="278"/>
      <c r="E20" s="279"/>
      <c r="F20" s="279"/>
      <c r="G20" s="279"/>
      <c r="H20" s="278"/>
      <c r="I20" s="278"/>
      <c r="J20" s="280"/>
      <c r="K20" s="278"/>
      <c r="L20" s="280"/>
      <c r="M20" s="278"/>
      <c r="N20" s="278"/>
      <c r="O20" s="281"/>
      <c r="P20" s="278"/>
      <c r="Q20" s="282"/>
      <c r="R20" s="283"/>
      <c r="S20" s="278"/>
      <c r="T20" s="278"/>
      <c r="U20" s="278"/>
      <c r="V20" s="278"/>
      <c r="W20" s="278"/>
      <c r="X20" s="278"/>
      <c r="Y20" s="282"/>
      <c r="Z20" s="278"/>
      <c r="AA20" s="282"/>
      <c r="AB20" s="281"/>
      <c r="AC20" s="281"/>
      <c r="AD20" s="282"/>
      <c r="AE20" s="281"/>
      <c r="AH20" s="281"/>
    </row>
    <row r="21" spans="1:34" ht="18.95" customHeight="1">
      <c r="A21" s="35" t="s">
        <v>261</v>
      </c>
      <c r="B21" s="31"/>
      <c r="D21" s="218"/>
      <c r="E21" s="220"/>
      <c r="F21" s="220"/>
      <c r="G21" s="220"/>
      <c r="H21" s="219"/>
      <c r="I21" s="218"/>
      <c r="J21" s="375"/>
      <c r="K21" s="218"/>
      <c r="L21" s="375"/>
      <c r="M21" s="218"/>
      <c r="N21" s="219"/>
      <c r="O21" s="218"/>
      <c r="P21" s="219"/>
      <c r="Q21" s="220"/>
      <c r="R21" s="218"/>
      <c r="S21" s="218"/>
      <c r="T21" s="219"/>
      <c r="U21" s="218"/>
      <c r="V21" s="219"/>
      <c r="W21" s="218"/>
      <c r="X21" s="219"/>
      <c r="Y21" s="220"/>
      <c r="Z21" s="219"/>
      <c r="AA21" s="220"/>
      <c r="AB21" s="218"/>
      <c r="AC21" s="219"/>
      <c r="AD21" s="220"/>
      <c r="AE21" s="219"/>
      <c r="AH21" s="219"/>
    </row>
    <row r="22" spans="1:34" ht="18.95" hidden="1" customHeight="1">
      <c r="A22" s="45" t="s">
        <v>208</v>
      </c>
      <c r="B22" s="31"/>
      <c r="C22" s="355"/>
      <c r="D22" s="399"/>
      <c r="E22" s="400"/>
      <c r="F22" s="400"/>
      <c r="G22" s="400"/>
      <c r="H22" s="401"/>
      <c r="I22" s="399"/>
      <c r="J22" s="401"/>
      <c r="K22" s="401"/>
      <c r="L22" s="401"/>
      <c r="M22" s="401"/>
      <c r="N22" s="401"/>
      <c r="O22" s="401"/>
      <c r="P22" s="401"/>
      <c r="Q22" s="400"/>
      <c r="R22" s="401"/>
      <c r="S22" s="399"/>
      <c r="T22" s="401"/>
      <c r="U22" s="399"/>
      <c r="V22" s="401"/>
      <c r="W22" s="399"/>
      <c r="X22" s="401"/>
      <c r="Y22" s="220"/>
      <c r="Z22" s="219"/>
      <c r="AA22" s="220"/>
      <c r="AB22" s="218"/>
      <c r="AC22" s="219"/>
      <c r="AD22" s="220"/>
      <c r="AE22" s="219"/>
      <c r="AH22" s="219"/>
    </row>
    <row r="23" spans="1:34" ht="18.95" hidden="1" customHeight="1">
      <c r="A23" s="45" t="s">
        <v>209</v>
      </c>
      <c r="B23" s="31"/>
      <c r="C23" s="355"/>
      <c r="D23" s="401"/>
      <c r="E23" s="401"/>
      <c r="F23" s="401"/>
      <c r="G23" s="401"/>
      <c r="H23" s="401"/>
      <c r="I23" s="401"/>
      <c r="J23" s="401"/>
      <c r="K23" s="401"/>
      <c r="L23" s="401"/>
      <c r="M23" s="402"/>
      <c r="N23" s="401"/>
      <c r="O23" s="401"/>
      <c r="P23" s="401"/>
      <c r="Q23" s="402"/>
      <c r="R23" s="401"/>
      <c r="S23" s="401"/>
      <c r="T23" s="401"/>
      <c r="U23" s="531"/>
      <c r="V23" s="401"/>
      <c r="W23" s="531"/>
      <c r="X23" s="401"/>
      <c r="Y23" s="220"/>
      <c r="Z23" s="219"/>
      <c r="AA23" s="220"/>
      <c r="AB23" s="218"/>
      <c r="AC23" s="219"/>
      <c r="AD23" s="220"/>
      <c r="AE23" s="219"/>
      <c r="AH23" s="219"/>
    </row>
    <row r="24" spans="1:34" ht="18.95" customHeight="1">
      <c r="A24" s="45" t="s">
        <v>184</v>
      </c>
      <c r="B24" s="45"/>
      <c r="C24" s="355" t="s">
        <v>285</v>
      </c>
      <c r="D24" s="430">
        <v>0</v>
      </c>
      <c r="E24" s="429"/>
      <c r="F24" s="430">
        <v>0</v>
      </c>
      <c r="G24" s="429"/>
      <c r="H24" s="430">
        <v>0</v>
      </c>
      <c r="I24" s="452"/>
      <c r="J24" s="430">
        <v>-1536716</v>
      </c>
      <c r="K24" s="453"/>
      <c r="L24" s="454">
        <v>0</v>
      </c>
      <c r="M24" s="455"/>
      <c r="N24" s="430">
        <v>0</v>
      </c>
      <c r="O24" s="435"/>
      <c r="P24" s="430">
        <v>0</v>
      </c>
      <c r="Q24" s="455"/>
      <c r="R24" s="435">
        <v>0</v>
      </c>
      <c r="S24" s="437"/>
      <c r="T24" s="435">
        <v>-1536716</v>
      </c>
      <c r="U24" s="453"/>
      <c r="V24" s="429">
        <v>-28626</v>
      </c>
      <c r="W24" s="453"/>
      <c r="X24" s="435">
        <v>-1565342</v>
      </c>
    </row>
    <row r="25" spans="1:34" ht="18.95" customHeight="1">
      <c r="A25" s="35" t="s">
        <v>262</v>
      </c>
      <c r="B25" s="35"/>
      <c r="C25" s="242"/>
      <c r="D25" s="404">
        <f>SUM(D22:D24)</f>
        <v>0</v>
      </c>
      <c r="E25" s="405"/>
      <c r="F25" s="404">
        <f>SUM(F22:F24)</f>
        <v>0</v>
      </c>
      <c r="G25" s="406"/>
      <c r="H25" s="404">
        <f>SUM(H22:H24)</f>
        <v>0</v>
      </c>
      <c r="I25" s="405"/>
      <c r="J25" s="290">
        <f>SUM(J22:J24)</f>
        <v>-1536716</v>
      </c>
      <c r="K25" s="405"/>
      <c r="L25" s="404">
        <f>SUM(L22:L24)</f>
        <v>0</v>
      </c>
      <c r="M25" s="407"/>
      <c r="N25" s="404">
        <f>SUM(N22:N24)</f>
        <v>0</v>
      </c>
      <c r="O25" s="406"/>
      <c r="P25" s="404">
        <f>SUM(P22:P24)</f>
        <v>0</v>
      </c>
      <c r="Q25" s="407"/>
      <c r="R25" s="431">
        <f>SUM(R22:R24)</f>
        <v>0</v>
      </c>
      <c r="S25" s="377"/>
      <c r="T25" s="431">
        <f>SUM(T22:T24)</f>
        <v>-1536716</v>
      </c>
      <c r="U25" s="377"/>
      <c r="V25" s="431">
        <f>SUM(V22:V24)</f>
        <v>-28626</v>
      </c>
      <c r="W25" s="377"/>
      <c r="X25" s="431">
        <f>SUM(X22:X24)</f>
        <v>-1565342</v>
      </c>
    </row>
    <row r="26" spans="1:34" ht="18.95" hidden="1" customHeight="1">
      <c r="A26" s="31"/>
      <c r="B26" s="31"/>
      <c r="C26" s="242"/>
      <c r="D26" s="406"/>
      <c r="E26" s="408"/>
      <c r="F26" s="406"/>
      <c r="G26" s="406"/>
      <c r="H26" s="406"/>
      <c r="I26" s="408"/>
      <c r="J26" s="291"/>
      <c r="K26" s="408"/>
      <c r="L26" s="406"/>
      <c r="M26" s="409"/>
      <c r="N26" s="406"/>
      <c r="O26" s="406"/>
      <c r="P26" s="406"/>
      <c r="Q26" s="409"/>
      <c r="R26" s="406"/>
      <c r="S26" s="408"/>
      <c r="T26" s="291"/>
      <c r="U26" s="408"/>
      <c r="V26" s="377"/>
      <c r="W26" s="408"/>
      <c r="X26" s="377"/>
    </row>
    <row r="27" spans="1:34" ht="18.95" customHeight="1">
      <c r="A27" s="31" t="s">
        <v>212</v>
      </c>
      <c r="B27" s="31"/>
      <c r="C27" s="242"/>
      <c r="D27" s="404">
        <f>D25</f>
        <v>0</v>
      </c>
      <c r="E27" s="405"/>
      <c r="F27" s="404">
        <f>F25</f>
        <v>0</v>
      </c>
      <c r="G27" s="406"/>
      <c r="H27" s="404">
        <f>H25</f>
        <v>0</v>
      </c>
      <c r="I27" s="405"/>
      <c r="J27" s="290">
        <f>J25</f>
        <v>-1536716</v>
      </c>
      <c r="K27" s="405"/>
      <c r="L27" s="404">
        <f>L25</f>
        <v>0</v>
      </c>
      <c r="M27" s="407"/>
      <c r="N27" s="404">
        <f>N25</f>
        <v>0</v>
      </c>
      <c r="O27" s="406"/>
      <c r="P27" s="404">
        <f>P25</f>
        <v>0</v>
      </c>
      <c r="Q27" s="407"/>
      <c r="R27" s="404">
        <f>R25</f>
        <v>0</v>
      </c>
      <c r="S27" s="405"/>
      <c r="T27" s="290">
        <f>T25</f>
        <v>-1536716</v>
      </c>
      <c r="U27" s="408"/>
      <c r="V27" s="290">
        <f>V25</f>
        <v>-28626</v>
      </c>
      <c r="W27" s="408"/>
      <c r="X27" s="290">
        <f>X25</f>
        <v>-1565342</v>
      </c>
    </row>
    <row r="28" spans="1:34" ht="18.95" customHeight="1">
      <c r="A28" s="35"/>
      <c r="B28" s="35"/>
      <c r="C28" s="242"/>
      <c r="D28" s="408"/>
      <c r="E28" s="408"/>
      <c r="F28" s="408"/>
      <c r="G28" s="408"/>
      <c r="H28" s="406"/>
      <c r="I28" s="408"/>
      <c r="J28" s="406"/>
      <c r="K28" s="408"/>
      <c r="L28" s="406"/>
      <c r="M28" s="400"/>
      <c r="N28" s="406"/>
      <c r="O28" s="406"/>
      <c r="P28" s="406"/>
      <c r="Q28" s="400"/>
      <c r="R28" s="406"/>
      <c r="S28" s="408"/>
      <c r="T28" s="408"/>
      <c r="U28" s="408"/>
      <c r="V28" s="291"/>
      <c r="W28" s="408"/>
      <c r="X28" s="377"/>
    </row>
    <row r="29" spans="1:34" ht="18.95" customHeight="1">
      <c r="A29" s="31" t="s">
        <v>131</v>
      </c>
      <c r="B29" s="31"/>
      <c r="C29" s="242"/>
      <c r="D29" s="410"/>
      <c r="E29" s="410"/>
      <c r="F29" s="410"/>
      <c r="G29" s="410"/>
      <c r="H29" s="410"/>
      <c r="I29" s="410"/>
      <c r="J29" s="411"/>
      <c r="K29" s="400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</row>
    <row r="30" spans="1:34" ht="18.95" customHeight="1">
      <c r="A30" s="45" t="s">
        <v>66</v>
      </c>
      <c r="B30" s="45"/>
      <c r="C30" s="242"/>
      <c r="D30" s="429">
        <v>0</v>
      </c>
      <c r="E30" s="429"/>
      <c r="F30" s="429">
        <v>0</v>
      </c>
      <c r="G30" s="429"/>
      <c r="H30" s="429">
        <v>0</v>
      </c>
      <c r="I30" s="452"/>
      <c r="J30" s="534">
        <f>'PL (6 month) 7-8'!D56</f>
        <v>1366769</v>
      </c>
      <c r="K30" s="452"/>
      <c r="L30" s="429">
        <v>0</v>
      </c>
      <c r="M30" s="435"/>
      <c r="N30" s="429">
        <v>0</v>
      </c>
      <c r="O30" s="435"/>
      <c r="P30" s="429">
        <v>0</v>
      </c>
      <c r="Q30" s="435"/>
      <c r="R30" s="435">
        <f>SUM(L30:P30)</f>
        <v>0</v>
      </c>
      <c r="S30" s="436"/>
      <c r="T30" s="435">
        <f>SUM(D30:J30)+R30</f>
        <v>1366769</v>
      </c>
      <c r="U30" s="452"/>
      <c r="V30" s="452">
        <f>'PL (6 month) 7-8'!D57</f>
        <v>23036</v>
      </c>
      <c r="W30" s="452"/>
      <c r="X30" s="435">
        <f>T30+V30</f>
        <v>1389805</v>
      </c>
    </row>
    <row r="31" spans="1:34" ht="18.95" customHeight="1">
      <c r="A31" s="45" t="s">
        <v>67</v>
      </c>
      <c r="B31" s="45"/>
      <c r="C31" s="242"/>
      <c r="D31" s="430">
        <v>0</v>
      </c>
      <c r="E31" s="429"/>
      <c r="F31" s="430">
        <v>0</v>
      </c>
      <c r="G31" s="429"/>
      <c r="H31" s="430">
        <v>0</v>
      </c>
      <c r="I31" s="452"/>
      <c r="J31" s="430">
        <v>0</v>
      </c>
      <c r="K31" s="453"/>
      <c r="L31" s="454">
        <f>'PL (6 month) 7-8'!D41</f>
        <v>-12549</v>
      </c>
      <c r="M31" s="455"/>
      <c r="N31" s="430">
        <v>0</v>
      </c>
      <c r="O31" s="435"/>
      <c r="P31" s="430">
        <v>0</v>
      </c>
      <c r="Q31" s="455"/>
      <c r="R31" s="435">
        <f>SUM(L31:P31)</f>
        <v>-12549</v>
      </c>
      <c r="S31" s="437"/>
      <c r="T31" s="435">
        <f>SUM(D31:J31)+R31</f>
        <v>-12549</v>
      </c>
      <c r="U31" s="453"/>
      <c r="V31" s="429">
        <v>0</v>
      </c>
      <c r="W31" s="453"/>
      <c r="X31" s="435">
        <f>T31+V31</f>
        <v>-12549</v>
      </c>
    </row>
    <row r="32" spans="1:34" ht="18.95" customHeight="1">
      <c r="A32" s="31" t="s">
        <v>128</v>
      </c>
      <c r="B32" s="31"/>
      <c r="C32" s="242"/>
      <c r="D32" s="431">
        <f>SUM(D30:D31)</f>
        <v>0</v>
      </c>
      <c r="E32" s="291"/>
      <c r="F32" s="431">
        <f>SUM(F30:F31)</f>
        <v>0</v>
      </c>
      <c r="G32" s="432"/>
      <c r="H32" s="431">
        <f>SUM(H30:H31)</f>
        <v>0</v>
      </c>
      <c r="I32" s="456"/>
      <c r="J32" s="431">
        <f>SUM(J30:J31)</f>
        <v>1366769</v>
      </c>
      <c r="K32" s="377"/>
      <c r="L32" s="431">
        <f>SUM(L30:L31)</f>
        <v>-12549</v>
      </c>
      <c r="M32" s="291"/>
      <c r="N32" s="431">
        <f>SUM(N30:N31)</f>
        <v>0</v>
      </c>
      <c r="O32" s="435"/>
      <c r="P32" s="431">
        <f>SUM(P30:P31)</f>
        <v>0</v>
      </c>
      <c r="Q32" s="291"/>
      <c r="R32" s="431">
        <f>SUM(R30:R31)</f>
        <v>-12549</v>
      </c>
      <c r="S32" s="377"/>
      <c r="T32" s="431">
        <f>SUM(T30:T31)</f>
        <v>1354220</v>
      </c>
      <c r="U32" s="377"/>
      <c r="V32" s="431">
        <f>SUM(V30:V31)</f>
        <v>23036</v>
      </c>
      <c r="W32" s="377"/>
      <c r="X32" s="431">
        <f>SUM(X30:X31)</f>
        <v>1377256</v>
      </c>
    </row>
    <row r="33" spans="1:27" ht="18.95" hidden="1" customHeight="1">
      <c r="A33" s="45" t="s">
        <v>132</v>
      </c>
      <c r="B33" s="45"/>
      <c r="C33" s="242"/>
      <c r="D33" s="378">
        <v>0</v>
      </c>
      <c r="E33" s="378">
        <v>0</v>
      </c>
      <c r="F33" s="378">
        <v>0</v>
      </c>
      <c r="G33" s="378"/>
      <c r="H33" s="380">
        <v>0</v>
      </c>
      <c r="I33" s="381"/>
      <c r="J33" s="384">
        <v>0</v>
      </c>
      <c r="K33" s="220"/>
      <c r="L33" s="378">
        <v>0</v>
      </c>
      <c r="M33" s="378">
        <v>0</v>
      </c>
      <c r="N33" s="378">
        <v>0</v>
      </c>
      <c r="O33" s="107"/>
      <c r="P33" s="378">
        <v>0</v>
      </c>
      <c r="Q33" s="220"/>
      <c r="R33" s="378">
        <v>0</v>
      </c>
      <c r="S33" s="378">
        <v>0</v>
      </c>
      <c r="T33" s="378">
        <v>0</v>
      </c>
      <c r="U33" s="378">
        <v>0</v>
      </c>
      <c r="V33" s="378">
        <v>0</v>
      </c>
      <c r="W33" s="220"/>
      <c r="X33" s="378">
        <f>SUM(T33:V33)</f>
        <v>0</v>
      </c>
      <c r="Y33" s="112"/>
      <c r="AA33" s="112"/>
    </row>
    <row r="34" spans="1:27" ht="18.95" customHeight="1" thickBot="1">
      <c r="A34" s="240" t="s">
        <v>280</v>
      </c>
      <c r="B34" s="31"/>
      <c r="C34" s="35"/>
      <c r="D34" s="85">
        <f>SUM(D18+D27+D32)</f>
        <v>591044</v>
      </c>
      <c r="E34" s="37"/>
      <c r="F34" s="85">
        <f>SUM(F18+F27+F32)</f>
        <v>2160859</v>
      </c>
      <c r="G34" s="37"/>
      <c r="H34" s="85">
        <f>SUM(H18+H27+H32+H33)</f>
        <v>59140</v>
      </c>
      <c r="I34" s="37"/>
      <c r="J34" s="85">
        <f>SUM(J18+J27+J32+J33)</f>
        <v>10746711</v>
      </c>
      <c r="K34" s="38"/>
      <c r="L34" s="85">
        <f>SUM(L18+L27+L32)</f>
        <v>-15211</v>
      </c>
      <c r="M34" s="37"/>
      <c r="N34" s="85">
        <f>SUM(N18+N27+N32)</f>
        <v>-38558</v>
      </c>
      <c r="O34" s="107"/>
      <c r="P34" s="85">
        <f>SUM(P18+P27+P32)</f>
        <v>2031</v>
      </c>
      <c r="Q34" s="37"/>
      <c r="R34" s="85">
        <f>SUM(R18+R27+R32)</f>
        <v>-51738</v>
      </c>
      <c r="S34" s="376"/>
      <c r="T34" s="85">
        <f>SUM(T18+T27+T32)</f>
        <v>13506016</v>
      </c>
      <c r="U34" s="37"/>
      <c r="V34" s="85">
        <f>SUM(V18+V27+V32)</f>
        <v>55181</v>
      </c>
      <c r="W34" s="37"/>
      <c r="X34" s="85">
        <f>SUM(X18+X27+X32)</f>
        <v>13561197</v>
      </c>
    </row>
    <row r="35" spans="1:27" ht="18.95" customHeight="1" thickTop="1">
      <c r="A35" s="31"/>
      <c r="B35" s="31"/>
      <c r="C35" s="35"/>
      <c r="D35" s="37"/>
      <c r="E35" s="37"/>
      <c r="F35" s="37"/>
      <c r="G35" s="37"/>
      <c r="H35" s="37"/>
      <c r="I35" s="37"/>
      <c r="J35" s="37"/>
      <c r="K35" s="38"/>
      <c r="L35" s="37"/>
      <c r="M35" s="37"/>
      <c r="N35" s="37"/>
      <c r="O35" s="37"/>
      <c r="P35" s="37"/>
      <c r="Q35" s="37"/>
      <c r="R35" s="37"/>
      <c r="S35" s="376"/>
      <c r="T35" s="37"/>
      <c r="U35" s="37"/>
      <c r="V35" s="37"/>
      <c r="W35" s="37"/>
      <c r="X35" s="37"/>
    </row>
    <row r="37" spans="1:27">
      <c r="M37" s="15"/>
      <c r="Q37" s="15"/>
      <c r="S37" s="15"/>
      <c r="T37" s="15"/>
      <c r="U37" s="15"/>
      <c r="V37" s="15"/>
    </row>
  </sheetData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4" header="0.4" footer="0.5"/>
  <pageSetup paperSize="9" scale="62" firstPageNumber="10" fitToHeight="0" orientation="landscape" useFirstPageNumber="1" r:id="rId1"/>
  <headerFooter>
    <oddFooter>&amp;LThe accompanying notes form an integral part of the interim financial statements.&amp;C&amp;P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5"/>
  <sheetViews>
    <sheetView showGridLines="0" zoomScale="70" zoomScaleNormal="70" zoomScaleSheetLayoutView="85" workbookViewId="0">
      <selection activeCell="B20" sqref="B20"/>
    </sheetView>
  </sheetViews>
  <sheetFormatPr defaultColWidth="10.5703125" defaultRowHeight="18.95" customHeight="1"/>
  <cols>
    <col min="1" max="1" width="28.42578125" style="241" customWidth="1"/>
    <col min="2" max="2" width="31.85546875" style="241" customWidth="1"/>
    <col min="3" max="3" width="5.85546875" style="277" customWidth="1"/>
    <col min="4" max="4" width="13.5703125" style="252" customWidth="1"/>
    <col min="5" max="5" width="0.5703125" style="252" customWidth="1"/>
    <col min="6" max="6" width="14" style="252" customWidth="1"/>
    <col min="7" max="7" width="0.5703125" style="252" customWidth="1"/>
    <col min="8" max="8" width="14" style="252" customWidth="1"/>
    <col min="9" max="9" width="0.5703125" style="252" customWidth="1"/>
    <col min="10" max="10" width="12.5703125" style="252" customWidth="1"/>
    <col min="11" max="11" width="0.5703125" style="252" customWidth="1"/>
    <col min="12" max="12" width="14.5703125" style="252" customWidth="1"/>
    <col min="13" max="13" width="0.5703125" style="252" customWidth="1"/>
    <col min="14" max="14" width="14.42578125" style="252" customWidth="1"/>
    <col min="15" max="15" width="0.5703125" style="241" customWidth="1"/>
    <col min="16" max="16" width="13.5703125" style="252" customWidth="1"/>
    <col min="17" max="17" width="0.5703125" style="252" customWidth="1"/>
    <col min="18" max="18" width="13.5703125" style="252" customWidth="1"/>
    <col min="19" max="19" width="0.5703125" style="241" customWidth="1"/>
    <col min="20" max="20" width="13.42578125" style="252" customWidth="1"/>
    <col min="21" max="21" width="0.5703125" style="241" customWidth="1"/>
    <col min="22" max="22" width="16" style="241" bestFit="1" customWidth="1"/>
    <col min="23" max="23" width="0.5703125" style="241" customWidth="1"/>
    <col min="24" max="24" width="14.85546875" style="241" customWidth="1"/>
    <col min="25" max="25" width="0.5703125" style="241" customWidth="1"/>
    <col min="26" max="26" width="15.5703125" style="241" customWidth="1"/>
    <col min="27" max="27" width="0.42578125" style="241" customWidth="1"/>
    <col min="28" max="16384" width="10.5703125" style="241"/>
  </cols>
  <sheetData>
    <row r="1" spans="1:26" ht="18.95" customHeight="1">
      <c r="A1" s="248" t="s">
        <v>11</v>
      </c>
      <c r="B1" s="248"/>
      <c r="C1" s="24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18.95" customHeight="1">
      <c r="A2" s="249" t="s">
        <v>130</v>
      </c>
      <c r="B2" s="249"/>
      <c r="C2" s="24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8.95" customHeight="1">
      <c r="A3" s="270"/>
      <c r="B3" s="270"/>
      <c r="C3" s="271"/>
      <c r="D3" s="272"/>
      <c r="E3" s="272"/>
      <c r="F3" s="272"/>
      <c r="G3" s="272"/>
      <c r="H3" s="272"/>
      <c r="I3" s="272"/>
      <c r="J3" s="273"/>
      <c r="K3" s="270"/>
      <c r="L3" s="273"/>
      <c r="M3" s="270"/>
      <c r="N3" s="270"/>
      <c r="O3" s="270"/>
      <c r="P3" s="270"/>
      <c r="Q3" s="270"/>
      <c r="R3" s="270"/>
      <c r="S3" s="270"/>
      <c r="T3" s="270"/>
      <c r="U3" s="270"/>
      <c r="V3" s="272"/>
      <c r="W3" s="270"/>
      <c r="X3" s="270"/>
      <c r="Y3" s="270"/>
      <c r="Z3" s="160"/>
    </row>
    <row r="4" spans="1:26" ht="18.95" customHeight="1">
      <c r="A4" s="270"/>
      <c r="B4" s="270"/>
      <c r="C4" s="271"/>
      <c r="D4" s="543" t="s">
        <v>35</v>
      </c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  <c r="W4" s="543"/>
      <c r="X4" s="543"/>
      <c r="Y4" s="543"/>
      <c r="Z4" s="543"/>
    </row>
    <row r="5" spans="1:26" ht="18.95" customHeight="1">
      <c r="A5" s="270"/>
      <c r="B5" s="270"/>
      <c r="C5" s="271"/>
      <c r="D5" s="30"/>
      <c r="E5" s="30"/>
      <c r="F5" s="30"/>
      <c r="G5" s="30"/>
      <c r="H5" s="30"/>
      <c r="I5" s="30"/>
      <c r="J5" s="30"/>
      <c r="K5" s="30"/>
      <c r="L5" s="30"/>
      <c r="M5" s="30"/>
      <c r="N5" s="544" t="s">
        <v>153</v>
      </c>
      <c r="O5" s="545"/>
      <c r="P5" s="545"/>
      <c r="Q5" s="545"/>
      <c r="R5" s="545"/>
      <c r="S5" s="545"/>
      <c r="T5" s="545"/>
      <c r="U5" s="30"/>
      <c r="V5" s="270"/>
      <c r="W5" s="326"/>
      <c r="X5" s="326"/>
      <c r="Y5" s="326"/>
      <c r="Z5" s="326"/>
    </row>
    <row r="6" spans="1:26" ht="18.95" customHeight="1">
      <c r="A6" s="270"/>
      <c r="B6" s="270"/>
      <c r="C6" s="271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 t="s">
        <v>29</v>
      </c>
      <c r="Q6" s="30"/>
      <c r="R6" s="30"/>
      <c r="S6" s="30"/>
      <c r="T6" s="30"/>
      <c r="U6" s="30"/>
      <c r="V6" s="270"/>
      <c r="W6" s="326"/>
      <c r="X6" s="326"/>
      <c r="Y6" s="326"/>
      <c r="Z6" s="326"/>
    </row>
    <row r="7" spans="1:26" ht="18.95" customHeight="1">
      <c r="A7" s="270"/>
      <c r="B7" s="270"/>
      <c r="C7" s="271"/>
      <c r="D7" s="270"/>
      <c r="E7" s="30"/>
      <c r="F7" s="30"/>
      <c r="G7" s="30"/>
      <c r="H7" s="30"/>
      <c r="I7" s="30"/>
      <c r="J7" s="30"/>
      <c r="K7" s="30"/>
      <c r="L7" s="30"/>
      <c r="M7" s="30"/>
      <c r="N7" s="270"/>
      <c r="O7" s="30"/>
      <c r="P7" s="30" t="s">
        <v>30</v>
      </c>
      <c r="Q7" s="30"/>
      <c r="R7" s="30"/>
      <c r="S7" s="30"/>
      <c r="T7" s="30"/>
      <c r="U7" s="30"/>
      <c r="V7" s="270"/>
      <c r="W7" s="326"/>
      <c r="X7" s="326"/>
      <c r="Y7" s="326"/>
      <c r="Z7" s="326"/>
    </row>
    <row r="8" spans="1:26" ht="18.95" customHeight="1">
      <c r="A8" s="270"/>
      <c r="B8" s="270"/>
      <c r="C8" s="271"/>
      <c r="D8" s="30"/>
      <c r="E8" s="30"/>
      <c r="F8" s="30"/>
      <c r="G8" s="30"/>
      <c r="H8" s="30"/>
      <c r="I8" s="272"/>
      <c r="J8" s="30"/>
      <c r="K8" s="30"/>
      <c r="L8" s="30"/>
      <c r="M8" s="30"/>
      <c r="N8" s="270"/>
      <c r="O8" s="30"/>
      <c r="P8" s="30" t="s">
        <v>36</v>
      </c>
      <c r="Q8" s="30"/>
      <c r="R8" s="30"/>
      <c r="S8" s="30"/>
      <c r="T8" s="30"/>
      <c r="U8" s="30"/>
      <c r="V8" s="30"/>
      <c r="W8" s="326"/>
      <c r="X8" s="326"/>
      <c r="Y8" s="326"/>
      <c r="Z8" s="326"/>
    </row>
    <row r="9" spans="1:26" ht="18.95" customHeight="1">
      <c r="A9" s="270"/>
      <c r="B9" s="270"/>
      <c r="C9" s="271"/>
      <c r="D9" s="30"/>
      <c r="E9" s="30"/>
      <c r="F9" s="30"/>
      <c r="G9" s="30"/>
      <c r="H9" s="30"/>
      <c r="I9" s="272"/>
      <c r="J9" s="30"/>
      <c r="K9" s="30"/>
      <c r="L9" s="30"/>
      <c r="M9" s="30"/>
      <c r="N9" s="270"/>
      <c r="O9" s="30"/>
      <c r="P9" s="30" t="s">
        <v>37</v>
      </c>
      <c r="Q9" s="30"/>
      <c r="R9" s="30"/>
      <c r="S9" s="30"/>
      <c r="T9" s="30"/>
      <c r="U9" s="30"/>
      <c r="V9" s="30"/>
      <c r="W9" s="326"/>
      <c r="X9" s="326"/>
      <c r="Y9" s="326"/>
      <c r="Z9" s="326"/>
    </row>
    <row r="10" spans="1:26" ht="18.95" customHeight="1">
      <c r="A10" s="270"/>
      <c r="B10" s="270"/>
      <c r="C10" s="271"/>
      <c r="D10" s="30"/>
      <c r="E10" s="30"/>
      <c r="F10" s="30"/>
      <c r="G10" s="30"/>
      <c r="H10" s="30"/>
      <c r="I10" s="272"/>
      <c r="J10" s="30"/>
      <c r="K10" s="30"/>
      <c r="L10" s="30"/>
      <c r="M10" s="30"/>
      <c r="N10" s="30"/>
      <c r="O10" s="30"/>
      <c r="P10" s="30" t="s">
        <v>38</v>
      </c>
      <c r="Q10" s="30"/>
      <c r="R10" s="30"/>
      <c r="S10" s="30"/>
      <c r="T10" s="30"/>
      <c r="U10" s="30"/>
      <c r="V10" s="30"/>
      <c r="W10" s="326"/>
      <c r="X10" s="326"/>
      <c r="Y10" s="326"/>
      <c r="Z10" s="326"/>
    </row>
    <row r="11" spans="1:26" ht="18.95" customHeight="1">
      <c r="A11" s="270"/>
      <c r="B11" s="270"/>
      <c r="C11" s="271"/>
      <c r="D11" s="30"/>
      <c r="E11" s="30"/>
      <c r="F11" s="30"/>
      <c r="G11" s="30"/>
      <c r="H11" s="30"/>
      <c r="I11" s="272"/>
      <c r="J11" s="30"/>
      <c r="K11" s="30"/>
      <c r="L11" s="30"/>
      <c r="M11" s="30"/>
      <c r="N11" s="30"/>
      <c r="O11" s="30"/>
      <c r="P11" s="30" t="s">
        <v>39</v>
      </c>
      <c r="Q11" s="30"/>
      <c r="R11" s="30"/>
      <c r="S11" s="30"/>
      <c r="T11" s="30"/>
      <c r="U11" s="30"/>
      <c r="V11" s="272"/>
      <c r="W11" s="326"/>
      <c r="X11" s="326"/>
      <c r="Y11" s="326"/>
      <c r="Z11" s="326"/>
    </row>
    <row r="12" spans="1:26" ht="18.95" customHeight="1">
      <c r="A12" s="270"/>
      <c r="B12" s="270"/>
      <c r="C12" s="271"/>
      <c r="D12" s="270"/>
      <c r="E12" s="270"/>
      <c r="F12" s="270"/>
      <c r="G12" s="270"/>
      <c r="H12" s="270"/>
      <c r="I12" s="272"/>
      <c r="J12" s="546" t="s">
        <v>3</v>
      </c>
      <c r="K12" s="546"/>
      <c r="L12" s="546"/>
      <c r="M12" s="326"/>
      <c r="N12" s="30"/>
      <c r="O12" s="326"/>
      <c r="P12" s="30" t="s">
        <v>40</v>
      </c>
      <c r="Q12" s="30"/>
      <c r="R12" s="76" t="s">
        <v>116</v>
      </c>
      <c r="S12" s="326"/>
      <c r="U12" s="326"/>
      <c r="V12" s="72" t="s">
        <v>57</v>
      </c>
      <c r="W12" s="270"/>
      <c r="X12" s="30"/>
      <c r="Y12" s="326"/>
      <c r="Z12" s="270"/>
    </row>
    <row r="13" spans="1:26" ht="18.95" customHeight="1">
      <c r="A13" s="30"/>
      <c r="B13" s="30"/>
      <c r="C13" s="242"/>
      <c r="D13" s="76" t="s">
        <v>85</v>
      </c>
      <c r="E13" s="326"/>
      <c r="F13" s="326"/>
      <c r="G13" s="326"/>
      <c r="H13" s="326"/>
      <c r="I13" s="30"/>
      <c r="J13" s="547"/>
      <c r="K13" s="547"/>
      <c r="L13" s="326"/>
      <c r="M13" s="326"/>
      <c r="N13" s="30" t="s">
        <v>143</v>
      </c>
      <c r="O13" s="30"/>
      <c r="P13" s="30" t="s">
        <v>42</v>
      </c>
      <c r="Q13" s="30"/>
      <c r="R13" s="76" t="s">
        <v>117</v>
      </c>
      <c r="S13" s="326"/>
      <c r="T13" s="326" t="s">
        <v>41</v>
      </c>
      <c r="U13" s="326"/>
      <c r="V13" s="269" t="s">
        <v>44</v>
      </c>
      <c r="W13" s="326"/>
      <c r="X13" s="30"/>
      <c r="Y13" s="30"/>
    </row>
    <row r="14" spans="1:26" ht="18.95" customHeight="1">
      <c r="A14" s="30"/>
      <c r="B14" s="30"/>
      <c r="C14" s="242"/>
      <c r="D14" s="76" t="s">
        <v>32</v>
      </c>
      <c r="E14" s="326"/>
      <c r="F14" s="72" t="s">
        <v>90</v>
      </c>
      <c r="G14" s="72"/>
      <c r="H14" s="72"/>
      <c r="I14" s="30"/>
      <c r="J14" s="72" t="s">
        <v>79</v>
      </c>
      <c r="K14" s="269"/>
      <c r="L14" s="30"/>
      <c r="M14" s="326"/>
      <c r="N14" s="326" t="s">
        <v>144</v>
      </c>
      <c r="O14" s="30"/>
      <c r="P14" s="326" t="s">
        <v>45</v>
      </c>
      <c r="Q14" s="326"/>
      <c r="R14" s="72" t="s">
        <v>118</v>
      </c>
      <c r="S14" s="326"/>
      <c r="T14" s="30" t="s">
        <v>43</v>
      </c>
      <c r="U14" s="326"/>
      <c r="V14" s="72" t="s">
        <v>87</v>
      </c>
      <c r="W14" s="326"/>
      <c r="X14" s="58" t="s">
        <v>88</v>
      </c>
      <c r="Y14" s="30"/>
      <c r="Z14" s="326" t="s">
        <v>6</v>
      </c>
    </row>
    <row r="15" spans="1:26" ht="18.95" customHeight="1">
      <c r="A15" s="30"/>
      <c r="B15" s="30"/>
      <c r="C15" s="325" t="s">
        <v>0</v>
      </c>
      <c r="D15" s="72" t="s">
        <v>86</v>
      </c>
      <c r="E15" s="326"/>
      <c r="F15" s="72" t="s">
        <v>147</v>
      </c>
      <c r="G15" s="72"/>
      <c r="H15" s="269" t="s">
        <v>205</v>
      </c>
      <c r="I15" s="30"/>
      <c r="J15" s="326" t="s">
        <v>46</v>
      </c>
      <c r="K15" s="274"/>
      <c r="L15" s="326" t="s">
        <v>5</v>
      </c>
      <c r="M15" s="326"/>
      <c r="N15" s="72" t="s">
        <v>54</v>
      </c>
      <c r="O15" s="326"/>
      <c r="P15" s="326" t="s">
        <v>47</v>
      </c>
      <c r="Q15" s="326"/>
      <c r="R15" s="72" t="s">
        <v>119</v>
      </c>
      <c r="S15" s="326"/>
      <c r="T15" s="76" t="s">
        <v>48</v>
      </c>
      <c r="U15" s="326"/>
      <c r="V15" s="72" t="s">
        <v>156</v>
      </c>
      <c r="W15" s="326"/>
      <c r="X15" s="72" t="s">
        <v>77</v>
      </c>
      <c r="Y15" s="30"/>
      <c r="Z15" s="326" t="s">
        <v>48</v>
      </c>
    </row>
    <row r="16" spans="1:26" ht="18.95" customHeight="1">
      <c r="A16" s="30"/>
      <c r="B16" s="30"/>
      <c r="C16" s="325"/>
      <c r="D16" s="542" t="s">
        <v>123</v>
      </c>
      <c r="E16" s="542"/>
      <c r="F16" s="542"/>
      <c r="G16" s="542"/>
      <c r="H16" s="542"/>
      <c r="I16" s="542"/>
      <c r="J16" s="542"/>
      <c r="K16" s="542"/>
      <c r="L16" s="542"/>
      <c r="M16" s="542"/>
      <c r="N16" s="542"/>
      <c r="O16" s="542"/>
      <c r="P16" s="542"/>
      <c r="Q16" s="542"/>
      <c r="R16" s="542"/>
      <c r="S16" s="542"/>
      <c r="T16" s="542"/>
      <c r="U16" s="542"/>
      <c r="V16" s="542"/>
      <c r="W16" s="542"/>
      <c r="X16" s="542"/>
      <c r="Y16" s="542"/>
      <c r="Z16" s="542"/>
    </row>
    <row r="17" spans="1:35" ht="18.95" customHeight="1">
      <c r="A17" s="161" t="s">
        <v>231</v>
      </c>
      <c r="B17" s="161"/>
      <c r="C17" s="325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</row>
    <row r="18" spans="1:35" ht="18.95" customHeight="1">
      <c r="A18" s="240" t="s">
        <v>207</v>
      </c>
      <c r="B18" s="240"/>
      <c r="C18" s="33"/>
      <c r="D18" s="162">
        <v>589031</v>
      </c>
      <c r="E18" s="162"/>
      <c r="F18" s="162">
        <v>2050235</v>
      </c>
      <c r="G18" s="162"/>
      <c r="H18" s="162">
        <v>381</v>
      </c>
      <c r="I18" s="162"/>
      <c r="J18" s="162">
        <v>59140</v>
      </c>
      <c r="K18" s="162">
        <v>0</v>
      </c>
      <c r="L18" s="162">
        <v>9375032</v>
      </c>
      <c r="M18" s="162">
        <v>0</v>
      </c>
      <c r="N18" s="162">
        <v>-27412</v>
      </c>
      <c r="O18" s="162">
        <v>0</v>
      </c>
      <c r="P18" s="162">
        <v>-38558</v>
      </c>
      <c r="Q18" s="162">
        <v>0</v>
      </c>
      <c r="R18" s="162">
        <v>2031</v>
      </c>
      <c r="S18" s="162"/>
      <c r="T18" s="162">
        <f>SUM(N18:R18)</f>
        <v>-63939</v>
      </c>
      <c r="U18" s="162"/>
      <c r="V18" s="162">
        <f>D18+F18+H18+J18+L18+T18</f>
        <v>12009880</v>
      </c>
      <c r="W18" s="162"/>
      <c r="X18" s="275">
        <v>52144</v>
      </c>
      <c r="Y18" s="162"/>
      <c r="Z18" s="162">
        <f>SUM(V18:X18)</f>
        <v>12062024</v>
      </c>
    </row>
    <row r="19" spans="1:35" ht="18.95" customHeight="1">
      <c r="A19" s="276"/>
      <c r="B19" s="276"/>
      <c r="C19" s="33"/>
      <c r="D19" s="163"/>
      <c r="E19" s="103"/>
      <c r="F19" s="163"/>
      <c r="G19" s="163"/>
      <c r="H19" s="163"/>
      <c r="I19" s="163"/>
      <c r="J19" s="163"/>
      <c r="K19" s="163"/>
      <c r="L19" s="163"/>
      <c r="M19" s="103"/>
      <c r="N19" s="163"/>
      <c r="O19" s="163"/>
      <c r="P19" s="163"/>
      <c r="Q19" s="163"/>
      <c r="R19" s="163"/>
      <c r="S19" s="163"/>
      <c r="T19" s="163"/>
      <c r="U19" s="103"/>
      <c r="V19" s="163"/>
      <c r="W19" s="163"/>
      <c r="X19" s="163"/>
      <c r="Y19" s="103"/>
      <c r="Z19" s="163"/>
    </row>
    <row r="20" spans="1:35" ht="18.95" customHeight="1">
      <c r="A20" s="240" t="s">
        <v>193</v>
      </c>
      <c r="B20" s="240"/>
      <c r="D20" s="278"/>
      <c r="E20" s="279"/>
      <c r="F20" s="279"/>
      <c r="G20" s="279"/>
      <c r="H20" s="279"/>
      <c r="I20" s="279"/>
      <c r="J20" s="278"/>
      <c r="K20" s="278"/>
      <c r="L20" s="280"/>
      <c r="M20" s="278"/>
      <c r="N20" s="280"/>
      <c r="O20" s="278"/>
      <c r="P20" s="278"/>
      <c r="Q20" s="281"/>
      <c r="R20" s="278"/>
      <c r="S20" s="282"/>
      <c r="T20" s="283"/>
      <c r="U20" s="278"/>
      <c r="V20" s="278"/>
      <c r="W20" s="278"/>
      <c r="X20" s="278"/>
      <c r="Y20" s="278"/>
      <c r="Z20" s="278"/>
      <c r="AA20" s="282"/>
      <c r="AB20" s="278"/>
      <c r="AC20" s="281"/>
      <c r="AD20" s="281"/>
      <c r="AE20" s="282"/>
      <c r="AF20" s="281"/>
      <c r="AI20" s="281"/>
    </row>
    <row r="21" spans="1:35" ht="18.95" customHeight="1">
      <c r="A21" s="284" t="s">
        <v>223</v>
      </c>
      <c r="B21" s="240"/>
      <c r="D21" s="163"/>
      <c r="E21" s="103"/>
      <c r="F21" s="103"/>
      <c r="G21" s="103"/>
      <c r="H21" s="103"/>
      <c r="I21" s="103"/>
      <c r="J21" s="164"/>
      <c r="K21" s="163"/>
      <c r="L21" s="285"/>
      <c r="M21" s="163"/>
      <c r="N21" s="285"/>
      <c r="O21" s="163"/>
      <c r="P21" s="164"/>
      <c r="Q21" s="163"/>
      <c r="R21" s="164"/>
      <c r="S21" s="103"/>
      <c r="T21" s="164"/>
      <c r="U21" s="163"/>
      <c r="V21" s="164"/>
      <c r="W21" s="163"/>
      <c r="X21" s="164"/>
      <c r="Y21" s="163"/>
      <c r="Z21" s="164"/>
      <c r="AA21" s="103"/>
      <c r="AB21" s="164"/>
      <c r="AC21" s="163"/>
      <c r="AD21" s="164"/>
      <c r="AE21" s="103"/>
      <c r="AF21" s="164"/>
      <c r="AI21" s="164"/>
    </row>
    <row r="22" spans="1:35" ht="18.95" customHeight="1">
      <c r="A22" s="276" t="s">
        <v>208</v>
      </c>
      <c r="B22" s="240"/>
      <c r="C22" s="286"/>
      <c r="D22" s="163">
        <v>1681</v>
      </c>
      <c r="E22" s="103"/>
      <c r="F22" s="103">
        <v>91721</v>
      </c>
      <c r="G22" s="103"/>
      <c r="H22" s="103">
        <v>-4372</v>
      </c>
      <c r="I22" s="103"/>
      <c r="J22" s="107">
        <v>0</v>
      </c>
      <c r="K22" s="287"/>
      <c r="L22" s="107">
        <v>0</v>
      </c>
      <c r="M22" s="107"/>
      <c r="N22" s="107">
        <v>0</v>
      </c>
      <c r="O22" s="107"/>
      <c r="P22" s="107">
        <v>0</v>
      </c>
      <c r="Q22" s="107"/>
      <c r="R22" s="107">
        <v>0</v>
      </c>
      <c r="S22" s="103"/>
      <c r="T22" s="107">
        <f>SUM(N22:R22)</f>
        <v>0</v>
      </c>
      <c r="U22" s="163"/>
      <c r="V22" s="158">
        <f>SUM(D22:L22)+T22</f>
        <v>89030</v>
      </c>
      <c r="W22" s="163"/>
      <c r="X22" s="107">
        <v>0</v>
      </c>
      <c r="Y22" s="163"/>
      <c r="Z22" s="164">
        <f>V22+X22</f>
        <v>89030</v>
      </c>
      <c r="AA22" s="103"/>
      <c r="AB22" s="164"/>
      <c r="AC22" s="163"/>
      <c r="AD22" s="164"/>
      <c r="AE22" s="103"/>
      <c r="AF22" s="164"/>
      <c r="AI22" s="164"/>
    </row>
    <row r="23" spans="1:35" ht="18.95" customHeight="1">
      <c r="A23" s="276" t="s">
        <v>209</v>
      </c>
      <c r="B23" s="240"/>
      <c r="C23" s="286"/>
      <c r="D23" s="315">
        <v>0</v>
      </c>
      <c r="E23" s="103">
        <v>0</v>
      </c>
      <c r="F23" s="202">
        <v>0</v>
      </c>
      <c r="G23" s="103"/>
      <c r="H23" s="103">
        <v>3570</v>
      </c>
      <c r="I23" s="103"/>
      <c r="J23" s="107">
        <v>0</v>
      </c>
      <c r="K23" s="287"/>
      <c r="L23" s="107">
        <v>0</v>
      </c>
      <c r="M23" s="107"/>
      <c r="N23" s="107">
        <v>0</v>
      </c>
      <c r="O23" s="107"/>
      <c r="P23" s="107">
        <v>0</v>
      </c>
      <c r="Q23" s="107"/>
      <c r="R23" s="107">
        <v>0</v>
      </c>
      <c r="S23" s="103"/>
      <c r="T23" s="107">
        <f>SUM(N23:R23)</f>
        <v>0</v>
      </c>
      <c r="U23" s="163"/>
      <c r="V23" s="158">
        <f>SUM(D23:L23)+T23</f>
        <v>3570</v>
      </c>
      <c r="W23" s="163"/>
      <c r="X23" s="107">
        <v>0</v>
      </c>
      <c r="Y23" s="163"/>
      <c r="Z23" s="164">
        <f>V23+X23</f>
        <v>3570</v>
      </c>
      <c r="AA23" s="103"/>
      <c r="AB23" s="164"/>
      <c r="AC23" s="163"/>
      <c r="AD23" s="164"/>
      <c r="AE23" s="103"/>
      <c r="AF23" s="164"/>
      <c r="AI23" s="164"/>
    </row>
    <row r="24" spans="1:35" ht="18.95" customHeight="1">
      <c r="A24" s="276" t="s">
        <v>184</v>
      </c>
      <c r="B24" s="276"/>
      <c r="C24" s="286" t="s">
        <v>215</v>
      </c>
      <c r="D24" s="105">
        <v>0</v>
      </c>
      <c r="E24" s="97"/>
      <c r="F24" s="105">
        <v>0</v>
      </c>
      <c r="G24" s="107"/>
      <c r="H24" s="288">
        <v>0</v>
      </c>
      <c r="I24" s="97"/>
      <c r="J24" s="105">
        <v>0</v>
      </c>
      <c r="K24" s="97"/>
      <c r="L24" s="316">
        <v>-1180602</v>
      </c>
      <c r="M24" s="97"/>
      <c r="N24" s="105">
        <v>0</v>
      </c>
      <c r="O24" s="202"/>
      <c r="P24" s="105">
        <v>0</v>
      </c>
      <c r="Q24" s="107"/>
      <c r="R24" s="105">
        <v>0</v>
      </c>
      <c r="S24" s="202"/>
      <c r="T24" s="105">
        <f>SUM(N24:R24)</f>
        <v>0</v>
      </c>
      <c r="U24" s="97"/>
      <c r="V24" s="316">
        <f>SUM(D24:L24)+T24</f>
        <v>-1180602</v>
      </c>
      <c r="W24" s="243"/>
      <c r="X24" s="316">
        <v>-18745</v>
      </c>
      <c r="Y24" s="243"/>
      <c r="Z24" s="245">
        <f>V24+X24</f>
        <v>-1199347</v>
      </c>
    </row>
    <row r="25" spans="1:35" ht="18.95" customHeight="1">
      <c r="A25" s="284" t="s">
        <v>224</v>
      </c>
      <c r="B25" s="284"/>
      <c r="C25" s="33"/>
      <c r="D25" s="289">
        <f>SUM(D22:D24)</f>
        <v>1681</v>
      </c>
      <c r="E25" s="201"/>
      <c r="F25" s="289">
        <f>SUM(F22:F24)</f>
        <v>91721</v>
      </c>
      <c r="G25" s="166"/>
      <c r="H25" s="290">
        <f>SUM(H22:H24)</f>
        <v>-802</v>
      </c>
      <c r="I25" s="201"/>
      <c r="J25" s="104">
        <f>SUM(J22:J24)</f>
        <v>0</v>
      </c>
      <c r="K25" s="201"/>
      <c r="L25" s="290">
        <f>SUM(L22:L24)</f>
        <v>-1180602</v>
      </c>
      <c r="M25" s="201"/>
      <c r="N25" s="104">
        <f>SUM(N22:N24)</f>
        <v>0</v>
      </c>
      <c r="O25" s="206"/>
      <c r="P25" s="104">
        <f>SUM(P22:P24)</f>
        <v>0</v>
      </c>
      <c r="Q25" s="100"/>
      <c r="R25" s="104">
        <f>SUM(R22:R24)</f>
        <v>0</v>
      </c>
      <c r="S25" s="206"/>
      <c r="T25" s="104">
        <f>SUM(T22:T24)</f>
        <v>0</v>
      </c>
      <c r="U25" s="201"/>
      <c r="V25" s="290">
        <f>SUM(V22:V24)</f>
        <v>-1088002</v>
      </c>
      <c r="W25" s="244"/>
      <c r="X25" s="290">
        <f>SUM(X22:X24)</f>
        <v>-18745</v>
      </c>
      <c r="Y25" s="244"/>
      <c r="Z25" s="290">
        <f>SUM(Z22:Z24)</f>
        <v>-1106747</v>
      </c>
    </row>
    <row r="26" spans="1:35" ht="18.95" hidden="1" customHeight="1">
      <c r="A26" s="240"/>
      <c r="B26" s="240"/>
      <c r="C26" s="33"/>
      <c r="D26" s="166"/>
      <c r="E26" s="244"/>
      <c r="F26" s="166"/>
      <c r="G26" s="166"/>
      <c r="H26" s="291"/>
      <c r="I26" s="292"/>
      <c r="J26" s="100"/>
      <c r="K26" s="244"/>
      <c r="L26" s="291"/>
      <c r="M26" s="292"/>
      <c r="N26" s="100"/>
      <c r="O26" s="293"/>
      <c r="P26" s="100"/>
      <c r="Q26" s="100"/>
      <c r="R26" s="100"/>
      <c r="S26" s="293"/>
      <c r="T26" s="100"/>
      <c r="U26" s="294"/>
      <c r="V26" s="291"/>
      <c r="W26" s="244"/>
      <c r="X26" s="317"/>
      <c r="Y26" s="244"/>
      <c r="Z26" s="244"/>
    </row>
    <row r="27" spans="1:35" ht="18.95" customHeight="1">
      <c r="A27" s="240" t="s">
        <v>212</v>
      </c>
      <c r="B27" s="240"/>
      <c r="C27" s="33"/>
      <c r="D27" s="289">
        <f>D25</f>
        <v>1681</v>
      </c>
      <c r="E27" s="201"/>
      <c r="F27" s="289">
        <f>F25</f>
        <v>91721</v>
      </c>
      <c r="G27" s="166"/>
      <c r="H27" s="290">
        <f>H25</f>
        <v>-802</v>
      </c>
      <c r="I27" s="201"/>
      <c r="J27" s="104">
        <f>J25</f>
        <v>0</v>
      </c>
      <c r="K27" s="201"/>
      <c r="L27" s="290">
        <f>L25</f>
        <v>-1180602</v>
      </c>
      <c r="M27" s="201"/>
      <c r="N27" s="104">
        <f>N25</f>
        <v>0</v>
      </c>
      <c r="O27" s="206"/>
      <c r="P27" s="104">
        <f>P25</f>
        <v>0</v>
      </c>
      <c r="Q27" s="100"/>
      <c r="R27" s="104">
        <f>R25</f>
        <v>0</v>
      </c>
      <c r="S27" s="206"/>
      <c r="T27" s="104">
        <f>T25</f>
        <v>0</v>
      </c>
      <c r="U27" s="201"/>
      <c r="V27" s="290">
        <f>V25</f>
        <v>-1088002</v>
      </c>
      <c r="W27" s="244"/>
      <c r="X27" s="290">
        <f>X25</f>
        <v>-18745</v>
      </c>
      <c r="Y27" s="244"/>
      <c r="Z27" s="189">
        <f>Z25</f>
        <v>-1106747</v>
      </c>
    </row>
    <row r="28" spans="1:35" ht="18.95" customHeight="1">
      <c r="A28" s="284"/>
      <c r="B28" s="284"/>
      <c r="C28" s="33"/>
      <c r="D28" s="244"/>
      <c r="E28" s="244"/>
      <c r="F28" s="244"/>
      <c r="G28" s="244"/>
      <c r="H28" s="244"/>
      <c r="I28" s="292"/>
      <c r="J28" s="100"/>
      <c r="K28" s="244"/>
      <c r="L28" s="100"/>
      <c r="M28" s="292"/>
      <c r="N28" s="100"/>
      <c r="O28" s="103"/>
      <c r="P28" s="100"/>
      <c r="Q28" s="100"/>
      <c r="R28" s="100"/>
      <c r="S28" s="103"/>
      <c r="T28" s="100"/>
      <c r="U28" s="294"/>
      <c r="V28" s="244"/>
      <c r="W28" s="244"/>
      <c r="X28" s="166"/>
      <c r="Y28" s="244"/>
      <c r="Z28" s="244"/>
    </row>
    <row r="29" spans="1:35" ht="18.95" customHeight="1">
      <c r="A29" s="240" t="s">
        <v>131</v>
      </c>
      <c r="B29" s="240"/>
      <c r="C29" s="33"/>
      <c r="D29" s="295"/>
      <c r="E29" s="295"/>
      <c r="F29" s="295"/>
      <c r="G29" s="295"/>
      <c r="H29" s="295"/>
      <c r="I29" s="295"/>
      <c r="J29" s="295"/>
      <c r="K29" s="295"/>
      <c r="L29" s="30"/>
      <c r="M29" s="103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35" ht="18.95" customHeight="1">
      <c r="A30" s="276" t="s">
        <v>66</v>
      </c>
      <c r="B30" s="276"/>
      <c r="C30" s="33"/>
      <c r="D30" s="168">
        <v>0</v>
      </c>
      <c r="E30" s="168"/>
      <c r="F30" s="168">
        <v>0</v>
      </c>
      <c r="G30" s="168"/>
      <c r="H30" s="168">
        <v>0</v>
      </c>
      <c r="I30" s="168"/>
      <c r="J30" s="168">
        <v>0</v>
      </c>
      <c r="K30" s="295"/>
      <c r="L30" s="226">
        <v>1725294</v>
      </c>
      <c r="M30" s="295"/>
      <c r="N30" s="168">
        <v>0</v>
      </c>
      <c r="O30" s="107"/>
      <c r="P30" s="168">
        <v>0</v>
      </c>
      <c r="Q30" s="107"/>
      <c r="R30" s="168">
        <v>0</v>
      </c>
      <c r="S30" s="107"/>
      <c r="T30" s="175">
        <f>SUM(N30:R30)</f>
        <v>0</v>
      </c>
      <c r="U30" s="295"/>
      <c r="V30" s="226">
        <f>SUM(D30:L30)+T30</f>
        <v>1725294</v>
      </c>
      <c r="W30" s="295"/>
      <c r="X30" s="296">
        <v>25748</v>
      </c>
      <c r="Y30" s="295"/>
      <c r="Z30" s="296">
        <f>+V30+X30</f>
        <v>1751042</v>
      </c>
    </row>
    <row r="31" spans="1:35" ht="18.95" customHeight="1">
      <c r="A31" s="276" t="s">
        <v>67</v>
      </c>
      <c r="B31" s="276"/>
      <c r="C31" s="33"/>
      <c r="D31" s="204">
        <v>0</v>
      </c>
      <c r="E31" s="168"/>
      <c r="F31" s="204">
        <v>0</v>
      </c>
      <c r="G31" s="168"/>
      <c r="H31" s="204">
        <v>0</v>
      </c>
      <c r="I31" s="168"/>
      <c r="J31" s="204">
        <v>0</v>
      </c>
      <c r="K31" s="295"/>
      <c r="L31" s="204">
        <v>0</v>
      </c>
      <c r="M31" s="297"/>
      <c r="N31" s="167">
        <v>30279</v>
      </c>
      <c r="O31" s="225"/>
      <c r="P31" s="204">
        <v>0</v>
      </c>
      <c r="Q31" s="107"/>
      <c r="R31" s="204">
        <v>0</v>
      </c>
      <c r="S31" s="225"/>
      <c r="T31" s="298">
        <f>SUM(N31:S31)</f>
        <v>30279</v>
      </c>
      <c r="U31" s="297"/>
      <c r="V31" s="226">
        <f>SUM(D31:L31)+T31</f>
        <v>30279</v>
      </c>
      <c r="W31" s="297"/>
      <c r="X31" s="168">
        <v>0</v>
      </c>
      <c r="Y31" s="297"/>
      <c r="Z31" s="296">
        <f>+V31+X31</f>
        <v>30279</v>
      </c>
    </row>
    <row r="32" spans="1:35" ht="18.95" customHeight="1">
      <c r="A32" s="240" t="s">
        <v>128</v>
      </c>
      <c r="B32" s="240"/>
      <c r="C32" s="33"/>
      <c r="D32" s="203">
        <f>SUM(D30:D31)</f>
        <v>0</v>
      </c>
      <c r="E32" s="100"/>
      <c r="F32" s="203">
        <f>SUM(F30:F31)</f>
        <v>0</v>
      </c>
      <c r="G32" s="268"/>
      <c r="H32" s="203">
        <f>SUM(H30:H31)</f>
        <v>0</v>
      </c>
      <c r="I32" s="101"/>
      <c r="J32" s="203">
        <f>SUM(J30:J31)</f>
        <v>0</v>
      </c>
      <c r="K32" s="96"/>
      <c r="L32" s="236">
        <f>SUM(L30:L31)</f>
        <v>1725294</v>
      </c>
      <c r="M32" s="292"/>
      <c r="N32" s="236">
        <f>SUM(N30:N31)</f>
        <v>30279</v>
      </c>
      <c r="O32" s="100"/>
      <c r="P32" s="203">
        <f>SUM(P30:P31)</f>
        <v>0</v>
      </c>
      <c r="Q32" s="107"/>
      <c r="R32" s="203">
        <f>SUM(R30:R31)</f>
        <v>0</v>
      </c>
      <c r="S32" s="100"/>
      <c r="T32" s="236">
        <f>SUM(T30:T31)</f>
        <v>30279</v>
      </c>
      <c r="U32" s="294"/>
      <c r="V32" s="236">
        <f>SUM(V30:V31)</f>
        <v>1755573</v>
      </c>
      <c r="W32" s="244"/>
      <c r="X32" s="236">
        <f>SUM(X30:X31)</f>
        <v>25748</v>
      </c>
      <c r="Y32" s="244"/>
      <c r="Z32" s="236">
        <f>SUM(Z30:Z31)</f>
        <v>1781321</v>
      </c>
    </row>
    <row r="33" spans="1:27" ht="18.95" hidden="1" customHeight="1" thickTop="1">
      <c r="A33" s="276" t="s">
        <v>132</v>
      </c>
      <c r="B33" s="276"/>
      <c r="C33" s="33"/>
      <c r="D33" s="295">
        <v>0</v>
      </c>
      <c r="E33" s="295">
        <v>0</v>
      </c>
      <c r="F33" s="295">
        <v>0</v>
      </c>
      <c r="G33" s="295"/>
      <c r="H33" s="295">
        <v>0</v>
      </c>
      <c r="I33" s="295">
        <v>0</v>
      </c>
      <c r="J33" s="296">
        <v>0</v>
      </c>
      <c r="K33" s="297"/>
      <c r="L33" s="299">
        <v>0</v>
      </c>
      <c r="M33" s="103"/>
      <c r="N33" s="295">
        <v>0</v>
      </c>
      <c r="O33" s="295">
        <v>0</v>
      </c>
      <c r="P33" s="295">
        <v>0</v>
      </c>
      <c r="Q33" s="107"/>
      <c r="R33" s="295">
        <v>0</v>
      </c>
      <c r="S33" s="103"/>
      <c r="T33" s="295">
        <v>0</v>
      </c>
      <c r="U33" s="295">
        <v>0</v>
      </c>
      <c r="V33" s="295">
        <v>0</v>
      </c>
      <c r="W33" s="295">
        <v>0</v>
      </c>
      <c r="X33" s="295">
        <v>0</v>
      </c>
      <c r="Y33" s="103"/>
      <c r="Z33" s="295">
        <f>SUM(V33:X33)</f>
        <v>0</v>
      </c>
      <c r="AA33"/>
    </row>
    <row r="34" spans="1:27" ht="18.95" customHeight="1" thickBot="1">
      <c r="A34" s="240" t="s">
        <v>230</v>
      </c>
      <c r="B34" s="240"/>
      <c r="C34" s="284"/>
      <c r="D34" s="300">
        <f>SUM(D18+D27+D32)</f>
        <v>590712</v>
      </c>
      <c r="E34" s="244"/>
      <c r="F34" s="300">
        <f>SUM(F18+F27+F32)</f>
        <v>2141956</v>
      </c>
      <c r="G34" s="244"/>
      <c r="H34" s="300">
        <f>SUM(H18+H27+H32)</f>
        <v>-421</v>
      </c>
      <c r="I34" s="292"/>
      <c r="J34" s="300">
        <f>SUM(J18+J27+J32+J33)</f>
        <v>59140</v>
      </c>
      <c r="K34" s="244"/>
      <c r="L34" s="300">
        <f>SUM(L18+L27+L32+L33)</f>
        <v>9919724</v>
      </c>
      <c r="M34" s="292"/>
      <c r="N34" s="300">
        <f>SUM(N18+N27+N32)</f>
        <v>2867</v>
      </c>
      <c r="O34" s="244"/>
      <c r="P34" s="300">
        <f>SUM(P18+P27+P32)</f>
        <v>-38558</v>
      </c>
      <c r="Q34" s="107"/>
      <c r="R34" s="300">
        <f>SUM(R18+R27+R32)</f>
        <v>2031</v>
      </c>
      <c r="S34" s="244"/>
      <c r="T34" s="300">
        <f>SUM(T18+T27+T32)</f>
        <v>-33660</v>
      </c>
      <c r="U34" s="294"/>
      <c r="V34" s="300">
        <f>SUM(V18+V27+V32)</f>
        <v>12677451</v>
      </c>
      <c r="W34" s="244"/>
      <c r="X34" s="300">
        <f>SUM(X18+X27+X32)</f>
        <v>59147</v>
      </c>
      <c r="Y34" s="244"/>
      <c r="Z34" s="300">
        <f>SUM(Z18+Z27+Z32)</f>
        <v>12736598</v>
      </c>
    </row>
    <row r="35" spans="1:27" ht="18.95" customHeight="1" thickTop="1">
      <c r="A35" s="240"/>
      <c r="B35" s="240"/>
      <c r="C35" s="284"/>
      <c r="D35" s="244"/>
      <c r="E35" s="244"/>
      <c r="F35" s="244"/>
      <c r="G35" s="244"/>
      <c r="H35" s="244"/>
      <c r="I35" s="292"/>
      <c r="J35" s="244"/>
      <c r="K35" s="244"/>
      <c r="L35" s="244"/>
      <c r="M35" s="292"/>
      <c r="N35" s="244"/>
      <c r="O35" s="244"/>
      <c r="P35" s="244"/>
      <c r="Q35" s="244"/>
      <c r="R35" s="244"/>
      <c r="S35" s="244"/>
      <c r="T35" s="244"/>
      <c r="U35" s="294"/>
      <c r="V35" s="244"/>
      <c r="W35" s="244"/>
      <c r="X35" s="244"/>
      <c r="Y35" s="244"/>
      <c r="Z35" s="244"/>
    </row>
  </sheetData>
  <mergeCells count="6">
    <mergeCell ref="D17:Z17"/>
    <mergeCell ref="N5:T5"/>
    <mergeCell ref="J12:L12"/>
    <mergeCell ref="J13:K13"/>
    <mergeCell ref="D4:Z4"/>
    <mergeCell ref="D16:Z16"/>
  </mergeCells>
  <pageMargins left="0.8" right="0.8" top="0.48" bottom="0.5" header="0.5" footer="0.5"/>
  <pageSetup paperSize="9" scale="54" firstPageNumber="9" orientation="landscape" useFirstPageNumber="1" r:id="rId1"/>
  <headerFooter alignWithMargins="0">
    <oddFooter>&amp;LThe accompanying notes form an integral part of the interim financial statements.&amp;C&amp;P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VW29"/>
  <sheetViews>
    <sheetView showGridLines="0" view="pageBreakPreview" zoomScale="60" zoomScaleNormal="78" workbookViewId="0">
      <selection activeCell="H48" sqref="H48"/>
    </sheetView>
  </sheetViews>
  <sheetFormatPr defaultColWidth="10.85546875" defaultRowHeight="18.95" customHeight="1"/>
  <cols>
    <col min="1" max="1" width="54.140625" style="13" customWidth="1"/>
    <col min="2" max="2" width="7.42578125" style="15" customWidth="1"/>
    <col min="3" max="3" width="13.5703125" style="15" customWidth="1"/>
    <col min="4" max="4" width="1.42578125" style="15" customWidth="1"/>
    <col min="5" max="5" width="12.42578125" style="15" customWidth="1"/>
    <col min="6" max="6" width="1.42578125" style="15" customWidth="1"/>
    <col min="7" max="7" width="12.42578125" style="15" customWidth="1"/>
    <col min="8" max="8" width="1.42578125" style="15" customWidth="1"/>
    <col min="9" max="9" width="13.140625" style="15" bestFit="1" customWidth="1"/>
    <col min="10" max="10" width="1.42578125" style="15" customWidth="1"/>
    <col min="11" max="11" width="13.5703125" style="15" customWidth="1"/>
    <col min="12" max="12" width="1.42578125" style="15" customWidth="1"/>
    <col min="13" max="13" width="15.42578125" style="15" customWidth="1"/>
    <col min="14" max="14" width="1.42578125" style="112" customWidth="1"/>
    <col min="15" max="15" width="13.5703125" style="13" customWidth="1"/>
    <col min="16" max="16" width="1.42578125" style="241" customWidth="1"/>
    <col min="17" max="254" width="10.85546875" style="241"/>
    <col min="255" max="255" width="45" style="241" customWidth="1"/>
    <col min="256" max="256" width="7.42578125" style="241" customWidth="1"/>
    <col min="257" max="257" width="14.5703125" style="241" customWidth="1"/>
    <col min="258" max="258" width="1.42578125" style="241" customWidth="1"/>
    <col min="259" max="259" width="0" style="241" hidden="1" customWidth="1"/>
    <col min="260" max="260" width="1.42578125" style="241" customWidth="1"/>
    <col min="261" max="261" width="15.85546875" style="241" customWidth="1"/>
    <col min="262" max="262" width="1.140625" style="241" customWidth="1"/>
    <col min="263" max="263" width="12.85546875" style="241" bestFit="1" customWidth="1"/>
    <col min="264" max="264" width="1.42578125" style="241" customWidth="1"/>
    <col min="265" max="265" width="15.140625" style="241" bestFit="1" customWidth="1"/>
    <col min="266" max="266" width="1" style="241" customWidth="1"/>
    <col min="267" max="267" width="0" style="241" hidden="1" customWidth="1"/>
    <col min="268" max="268" width="1" style="241" customWidth="1"/>
    <col min="269" max="269" width="17" style="241" bestFit="1" customWidth="1"/>
    <col min="270" max="270" width="1" style="241" customWidth="1"/>
    <col min="271" max="271" width="15.140625" style="241" customWidth="1"/>
    <col min="272" max="510" width="10.85546875" style="241"/>
    <col min="511" max="511" width="45" style="241" customWidth="1"/>
    <col min="512" max="512" width="7.42578125" style="241" customWidth="1"/>
    <col min="513" max="513" width="14.5703125" style="241" customWidth="1"/>
    <col min="514" max="514" width="1.42578125" style="241" customWidth="1"/>
    <col min="515" max="515" width="0" style="241" hidden="1" customWidth="1"/>
    <col min="516" max="516" width="1.42578125" style="241" customWidth="1"/>
    <col min="517" max="517" width="15.85546875" style="241" customWidth="1"/>
    <col min="518" max="518" width="1.140625" style="241" customWidth="1"/>
    <col min="519" max="519" width="12.85546875" style="241" bestFit="1" customWidth="1"/>
    <col min="520" max="520" width="1.42578125" style="241" customWidth="1"/>
    <col min="521" max="521" width="15.140625" style="241" bestFit="1" customWidth="1"/>
    <col min="522" max="522" width="1" style="241" customWidth="1"/>
    <col min="523" max="523" width="0" style="241" hidden="1" customWidth="1"/>
    <col min="524" max="524" width="1" style="241" customWidth="1"/>
    <col min="525" max="525" width="17" style="241" bestFit="1" customWidth="1"/>
    <col min="526" max="526" width="1" style="241" customWidth="1"/>
    <col min="527" max="527" width="15.140625" style="241" customWidth="1"/>
    <col min="528" max="766" width="10.85546875" style="241"/>
    <col min="767" max="767" width="45" style="241" customWidth="1"/>
    <col min="768" max="768" width="7.42578125" style="241" customWidth="1"/>
    <col min="769" max="769" width="14.5703125" style="241" customWidth="1"/>
    <col min="770" max="770" width="1.42578125" style="241" customWidth="1"/>
    <col min="771" max="771" width="0" style="241" hidden="1" customWidth="1"/>
    <col min="772" max="772" width="1.42578125" style="241" customWidth="1"/>
    <col min="773" max="773" width="15.85546875" style="241" customWidth="1"/>
    <col min="774" max="774" width="1.140625" style="241" customWidth="1"/>
    <col min="775" max="775" width="12.85546875" style="241" bestFit="1" customWidth="1"/>
    <col min="776" max="776" width="1.42578125" style="241" customWidth="1"/>
    <col min="777" max="777" width="15.140625" style="241" bestFit="1" customWidth="1"/>
    <col min="778" max="778" width="1" style="241" customWidth="1"/>
    <col min="779" max="779" width="0" style="241" hidden="1" customWidth="1"/>
    <col min="780" max="780" width="1" style="241" customWidth="1"/>
    <col min="781" max="781" width="17" style="241" bestFit="1" customWidth="1"/>
    <col min="782" max="782" width="1" style="241" customWidth="1"/>
    <col min="783" max="783" width="15.140625" style="241" customWidth="1"/>
    <col min="784" max="1022" width="10.85546875" style="241"/>
    <col min="1023" max="1023" width="45" style="241" customWidth="1"/>
    <col min="1024" max="1024" width="7.42578125" style="241" customWidth="1"/>
    <col min="1025" max="1025" width="14.5703125" style="241" customWidth="1"/>
    <col min="1026" max="1026" width="1.42578125" style="241" customWidth="1"/>
    <col min="1027" max="1027" width="0" style="241" hidden="1" customWidth="1"/>
    <col min="1028" max="1028" width="1.42578125" style="241" customWidth="1"/>
    <col min="1029" max="1029" width="15.85546875" style="241" customWidth="1"/>
    <col min="1030" max="1030" width="1.140625" style="241" customWidth="1"/>
    <col min="1031" max="1031" width="12.85546875" style="241" bestFit="1" customWidth="1"/>
    <col min="1032" max="1032" width="1.42578125" style="241" customWidth="1"/>
    <col min="1033" max="1033" width="15.140625" style="241" bestFit="1" customWidth="1"/>
    <col min="1034" max="1034" width="1" style="241" customWidth="1"/>
    <col min="1035" max="1035" width="0" style="241" hidden="1" customWidth="1"/>
    <col min="1036" max="1036" width="1" style="241" customWidth="1"/>
    <col min="1037" max="1037" width="17" style="241" bestFit="1" customWidth="1"/>
    <col min="1038" max="1038" width="1" style="241" customWidth="1"/>
    <col min="1039" max="1039" width="15.140625" style="241" customWidth="1"/>
    <col min="1040" max="1278" width="10.85546875" style="241"/>
    <col min="1279" max="1279" width="45" style="241" customWidth="1"/>
    <col min="1280" max="1280" width="7.42578125" style="241" customWidth="1"/>
    <col min="1281" max="1281" width="14.5703125" style="241" customWidth="1"/>
    <col min="1282" max="1282" width="1.42578125" style="241" customWidth="1"/>
    <col min="1283" max="1283" width="0" style="241" hidden="1" customWidth="1"/>
    <col min="1284" max="1284" width="1.42578125" style="241" customWidth="1"/>
    <col min="1285" max="1285" width="15.85546875" style="241" customWidth="1"/>
    <col min="1286" max="1286" width="1.140625" style="241" customWidth="1"/>
    <col min="1287" max="1287" width="12.85546875" style="241" bestFit="1" customWidth="1"/>
    <col min="1288" max="1288" width="1.42578125" style="241" customWidth="1"/>
    <col min="1289" max="1289" width="15.140625" style="241" bestFit="1" customWidth="1"/>
    <col min="1290" max="1290" width="1" style="241" customWidth="1"/>
    <col min="1291" max="1291" width="0" style="241" hidden="1" customWidth="1"/>
    <col min="1292" max="1292" width="1" style="241" customWidth="1"/>
    <col min="1293" max="1293" width="17" style="241" bestFit="1" customWidth="1"/>
    <col min="1294" max="1294" width="1" style="241" customWidth="1"/>
    <col min="1295" max="1295" width="15.140625" style="241" customWidth="1"/>
    <col min="1296" max="1534" width="10.85546875" style="241"/>
    <col min="1535" max="1535" width="45" style="241" customWidth="1"/>
    <col min="1536" max="1536" width="7.42578125" style="241" customWidth="1"/>
    <col min="1537" max="1537" width="14.5703125" style="241" customWidth="1"/>
    <col min="1538" max="1538" width="1.42578125" style="241" customWidth="1"/>
    <col min="1539" max="1539" width="0" style="241" hidden="1" customWidth="1"/>
    <col min="1540" max="1540" width="1.42578125" style="241" customWidth="1"/>
    <col min="1541" max="1541" width="15.85546875" style="241" customWidth="1"/>
    <col min="1542" max="1542" width="1.140625" style="241" customWidth="1"/>
    <col min="1543" max="1543" width="12.85546875" style="241" bestFit="1" customWidth="1"/>
    <col min="1544" max="1544" width="1.42578125" style="241" customWidth="1"/>
    <col min="1545" max="1545" width="15.140625" style="241" bestFit="1" customWidth="1"/>
    <col min="1546" max="1546" width="1" style="241" customWidth="1"/>
    <col min="1547" max="1547" width="0" style="241" hidden="1" customWidth="1"/>
    <col min="1548" max="1548" width="1" style="241" customWidth="1"/>
    <col min="1549" max="1549" width="17" style="241" bestFit="1" customWidth="1"/>
    <col min="1550" max="1550" width="1" style="241" customWidth="1"/>
    <col min="1551" max="1551" width="15.140625" style="241" customWidth="1"/>
    <col min="1552" max="1790" width="10.85546875" style="241"/>
    <col min="1791" max="1791" width="45" style="241" customWidth="1"/>
    <col min="1792" max="1792" width="7.42578125" style="241" customWidth="1"/>
    <col min="1793" max="1793" width="14.5703125" style="241" customWidth="1"/>
    <col min="1794" max="1794" width="1.42578125" style="241" customWidth="1"/>
    <col min="1795" max="1795" width="0" style="241" hidden="1" customWidth="1"/>
    <col min="1796" max="1796" width="1.42578125" style="241" customWidth="1"/>
    <col min="1797" max="1797" width="15.85546875" style="241" customWidth="1"/>
    <col min="1798" max="1798" width="1.140625" style="241" customWidth="1"/>
    <col min="1799" max="1799" width="12.85546875" style="241" bestFit="1" customWidth="1"/>
    <col min="1800" max="1800" width="1.42578125" style="241" customWidth="1"/>
    <col min="1801" max="1801" width="15.140625" style="241" bestFit="1" customWidth="1"/>
    <col min="1802" max="1802" width="1" style="241" customWidth="1"/>
    <col min="1803" max="1803" width="0" style="241" hidden="1" customWidth="1"/>
    <col min="1804" max="1804" width="1" style="241" customWidth="1"/>
    <col min="1805" max="1805" width="17" style="241" bestFit="1" customWidth="1"/>
    <col min="1806" max="1806" width="1" style="241" customWidth="1"/>
    <col min="1807" max="1807" width="15.140625" style="241" customWidth="1"/>
    <col min="1808" max="2046" width="10.85546875" style="241"/>
    <col min="2047" max="2047" width="45" style="241" customWidth="1"/>
    <col min="2048" max="2048" width="7.42578125" style="241" customWidth="1"/>
    <col min="2049" max="2049" width="14.5703125" style="241" customWidth="1"/>
    <col min="2050" max="2050" width="1.42578125" style="241" customWidth="1"/>
    <col min="2051" max="2051" width="0" style="241" hidden="1" customWidth="1"/>
    <col min="2052" max="2052" width="1.42578125" style="241" customWidth="1"/>
    <col min="2053" max="2053" width="15.85546875" style="241" customWidth="1"/>
    <col min="2054" max="2054" width="1.140625" style="241" customWidth="1"/>
    <col min="2055" max="2055" width="12.85546875" style="241" bestFit="1" customWidth="1"/>
    <col min="2056" max="2056" width="1.42578125" style="241" customWidth="1"/>
    <col min="2057" max="2057" width="15.140625" style="241" bestFit="1" customWidth="1"/>
    <col min="2058" max="2058" width="1" style="241" customWidth="1"/>
    <col min="2059" max="2059" width="0" style="241" hidden="1" customWidth="1"/>
    <col min="2060" max="2060" width="1" style="241" customWidth="1"/>
    <col min="2061" max="2061" width="17" style="241" bestFit="1" customWidth="1"/>
    <col min="2062" max="2062" width="1" style="241" customWidth="1"/>
    <col min="2063" max="2063" width="15.140625" style="241" customWidth="1"/>
    <col min="2064" max="2302" width="10.85546875" style="241"/>
    <col min="2303" max="2303" width="45" style="241" customWidth="1"/>
    <col min="2304" max="2304" width="7.42578125" style="241" customWidth="1"/>
    <col min="2305" max="2305" width="14.5703125" style="241" customWidth="1"/>
    <col min="2306" max="2306" width="1.42578125" style="241" customWidth="1"/>
    <col min="2307" max="2307" width="0" style="241" hidden="1" customWidth="1"/>
    <col min="2308" max="2308" width="1.42578125" style="241" customWidth="1"/>
    <col min="2309" max="2309" width="15.85546875" style="241" customWidth="1"/>
    <col min="2310" max="2310" width="1.140625" style="241" customWidth="1"/>
    <col min="2311" max="2311" width="12.85546875" style="241" bestFit="1" customWidth="1"/>
    <col min="2312" max="2312" width="1.42578125" style="241" customWidth="1"/>
    <col min="2313" max="2313" width="15.140625" style="241" bestFit="1" customWidth="1"/>
    <col min="2314" max="2314" width="1" style="241" customWidth="1"/>
    <col min="2315" max="2315" width="0" style="241" hidden="1" customWidth="1"/>
    <col min="2316" max="2316" width="1" style="241" customWidth="1"/>
    <col min="2317" max="2317" width="17" style="241" bestFit="1" customWidth="1"/>
    <col min="2318" max="2318" width="1" style="241" customWidth="1"/>
    <col min="2319" max="2319" width="15.140625" style="241" customWidth="1"/>
    <col min="2320" max="2558" width="10.85546875" style="241"/>
    <col min="2559" max="2559" width="45" style="241" customWidth="1"/>
    <col min="2560" max="2560" width="7.42578125" style="241" customWidth="1"/>
    <col min="2561" max="2561" width="14.5703125" style="241" customWidth="1"/>
    <col min="2562" max="2562" width="1.42578125" style="241" customWidth="1"/>
    <col min="2563" max="2563" width="0" style="241" hidden="1" customWidth="1"/>
    <col min="2564" max="2564" width="1.42578125" style="241" customWidth="1"/>
    <col min="2565" max="2565" width="15.85546875" style="241" customWidth="1"/>
    <col min="2566" max="2566" width="1.140625" style="241" customWidth="1"/>
    <col min="2567" max="2567" width="12.85546875" style="241" bestFit="1" customWidth="1"/>
    <col min="2568" max="2568" width="1.42578125" style="241" customWidth="1"/>
    <col min="2569" max="2569" width="15.140625" style="241" bestFit="1" customWidth="1"/>
    <col min="2570" max="2570" width="1" style="241" customWidth="1"/>
    <col min="2571" max="2571" width="0" style="241" hidden="1" customWidth="1"/>
    <col min="2572" max="2572" width="1" style="241" customWidth="1"/>
    <col min="2573" max="2573" width="17" style="241" bestFit="1" customWidth="1"/>
    <col min="2574" max="2574" width="1" style="241" customWidth="1"/>
    <col min="2575" max="2575" width="15.140625" style="241" customWidth="1"/>
    <col min="2576" max="2814" width="10.85546875" style="241"/>
    <col min="2815" max="2815" width="45" style="241" customWidth="1"/>
    <col min="2816" max="2816" width="7.42578125" style="241" customWidth="1"/>
    <col min="2817" max="2817" width="14.5703125" style="241" customWidth="1"/>
    <col min="2818" max="2818" width="1.42578125" style="241" customWidth="1"/>
    <col min="2819" max="2819" width="0" style="241" hidden="1" customWidth="1"/>
    <col min="2820" max="2820" width="1.42578125" style="241" customWidth="1"/>
    <col min="2821" max="2821" width="15.85546875" style="241" customWidth="1"/>
    <col min="2822" max="2822" width="1.140625" style="241" customWidth="1"/>
    <col min="2823" max="2823" width="12.85546875" style="241" bestFit="1" customWidth="1"/>
    <col min="2824" max="2824" width="1.42578125" style="241" customWidth="1"/>
    <col min="2825" max="2825" width="15.140625" style="241" bestFit="1" customWidth="1"/>
    <col min="2826" max="2826" width="1" style="241" customWidth="1"/>
    <col min="2827" max="2827" width="0" style="241" hidden="1" customWidth="1"/>
    <col min="2828" max="2828" width="1" style="241" customWidth="1"/>
    <col min="2829" max="2829" width="17" style="241" bestFit="1" customWidth="1"/>
    <col min="2830" max="2830" width="1" style="241" customWidth="1"/>
    <col min="2831" max="2831" width="15.140625" style="241" customWidth="1"/>
    <col min="2832" max="3070" width="10.85546875" style="241"/>
    <col min="3071" max="3071" width="45" style="241" customWidth="1"/>
    <col min="3072" max="3072" width="7.42578125" style="241" customWidth="1"/>
    <col min="3073" max="3073" width="14.5703125" style="241" customWidth="1"/>
    <col min="3074" max="3074" width="1.42578125" style="241" customWidth="1"/>
    <col min="3075" max="3075" width="0" style="241" hidden="1" customWidth="1"/>
    <col min="3076" max="3076" width="1.42578125" style="241" customWidth="1"/>
    <col min="3077" max="3077" width="15.85546875" style="241" customWidth="1"/>
    <col min="3078" max="3078" width="1.140625" style="241" customWidth="1"/>
    <col min="3079" max="3079" width="12.85546875" style="241" bestFit="1" customWidth="1"/>
    <col min="3080" max="3080" width="1.42578125" style="241" customWidth="1"/>
    <col min="3081" max="3081" width="15.140625" style="241" bestFit="1" customWidth="1"/>
    <col min="3082" max="3082" width="1" style="241" customWidth="1"/>
    <col min="3083" max="3083" width="0" style="241" hidden="1" customWidth="1"/>
    <col min="3084" max="3084" width="1" style="241" customWidth="1"/>
    <col min="3085" max="3085" width="17" style="241" bestFit="1" customWidth="1"/>
    <col min="3086" max="3086" width="1" style="241" customWidth="1"/>
    <col min="3087" max="3087" width="15.140625" style="241" customWidth="1"/>
    <col min="3088" max="3326" width="10.85546875" style="241"/>
    <col min="3327" max="3327" width="45" style="241" customWidth="1"/>
    <col min="3328" max="3328" width="7.42578125" style="241" customWidth="1"/>
    <col min="3329" max="3329" width="14.5703125" style="241" customWidth="1"/>
    <col min="3330" max="3330" width="1.42578125" style="241" customWidth="1"/>
    <col min="3331" max="3331" width="0" style="241" hidden="1" customWidth="1"/>
    <col min="3332" max="3332" width="1.42578125" style="241" customWidth="1"/>
    <col min="3333" max="3333" width="15.85546875" style="241" customWidth="1"/>
    <col min="3334" max="3334" width="1.140625" style="241" customWidth="1"/>
    <col min="3335" max="3335" width="12.85546875" style="241" bestFit="1" customWidth="1"/>
    <col min="3336" max="3336" width="1.42578125" style="241" customWidth="1"/>
    <col min="3337" max="3337" width="15.140625" style="241" bestFit="1" customWidth="1"/>
    <col min="3338" max="3338" width="1" style="241" customWidth="1"/>
    <col min="3339" max="3339" width="0" style="241" hidden="1" customWidth="1"/>
    <col min="3340" max="3340" width="1" style="241" customWidth="1"/>
    <col min="3341" max="3341" width="17" style="241" bestFit="1" customWidth="1"/>
    <col min="3342" max="3342" width="1" style="241" customWidth="1"/>
    <col min="3343" max="3343" width="15.140625" style="241" customWidth="1"/>
    <col min="3344" max="3582" width="10.85546875" style="241"/>
    <col min="3583" max="3583" width="45" style="241" customWidth="1"/>
    <col min="3584" max="3584" width="7.42578125" style="241" customWidth="1"/>
    <col min="3585" max="3585" width="14.5703125" style="241" customWidth="1"/>
    <col min="3586" max="3586" width="1.42578125" style="241" customWidth="1"/>
    <col min="3587" max="3587" width="0" style="241" hidden="1" customWidth="1"/>
    <col min="3588" max="3588" width="1.42578125" style="241" customWidth="1"/>
    <col min="3589" max="3589" width="15.85546875" style="241" customWidth="1"/>
    <col min="3590" max="3590" width="1.140625" style="241" customWidth="1"/>
    <col min="3591" max="3591" width="12.85546875" style="241" bestFit="1" customWidth="1"/>
    <col min="3592" max="3592" width="1.42578125" style="241" customWidth="1"/>
    <col min="3593" max="3593" width="15.140625" style="241" bestFit="1" customWidth="1"/>
    <col min="3594" max="3594" width="1" style="241" customWidth="1"/>
    <col min="3595" max="3595" width="0" style="241" hidden="1" customWidth="1"/>
    <col min="3596" max="3596" width="1" style="241" customWidth="1"/>
    <col min="3597" max="3597" width="17" style="241" bestFit="1" customWidth="1"/>
    <col min="3598" max="3598" width="1" style="241" customWidth="1"/>
    <col min="3599" max="3599" width="15.140625" style="241" customWidth="1"/>
    <col min="3600" max="3838" width="10.85546875" style="241"/>
    <col min="3839" max="3839" width="45" style="241" customWidth="1"/>
    <col min="3840" max="3840" width="7.42578125" style="241" customWidth="1"/>
    <col min="3841" max="3841" width="14.5703125" style="241" customWidth="1"/>
    <col min="3842" max="3842" width="1.42578125" style="241" customWidth="1"/>
    <col min="3843" max="3843" width="0" style="241" hidden="1" customWidth="1"/>
    <col min="3844" max="3844" width="1.42578125" style="241" customWidth="1"/>
    <col min="3845" max="3845" width="15.85546875" style="241" customWidth="1"/>
    <col min="3846" max="3846" width="1.140625" style="241" customWidth="1"/>
    <col min="3847" max="3847" width="12.85546875" style="241" bestFit="1" customWidth="1"/>
    <col min="3848" max="3848" width="1.42578125" style="241" customWidth="1"/>
    <col min="3849" max="3849" width="15.140625" style="241" bestFit="1" customWidth="1"/>
    <col min="3850" max="3850" width="1" style="241" customWidth="1"/>
    <col min="3851" max="3851" width="0" style="241" hidden="1" customWidth="1"/>
    <col min="3852" max="3852" width="1" style="241" customWidth="1"/>
    <col min="3853" max="3853" width="17" style="241" bestFit="1" customWidth="1"/>
    <col min="3854" max="3854" width="1" style="241" customWidth="1"/>
    <col min="3855" max="3855" width="15.140625" style="241" customWidth="1"/>
    <col min="3856" max="4094" width="10.85546875" style="241"/>
    <col min="4095" max="4095" width="45" style="241" customWidth="1"/>
    <col min="4096" max="4096" width="7.42578125" style="241" customWidth="1"/>
    <col min="4097" max="4097" width="14.5703125" style="241" customWidth="1"/>
    <col min="4098" max="4098" width="1.42578125" style="241" customWidth="1"/>
    <col min="4099" max="4099" width="0" style="241" hidden="1" customWidth="1"/>
    <col min="4100" max="4100" width="1.42578125" style="241" customWidth="1"/>
    <col min="4101" max="4101" width="15.85546875" style="241" customWidth="1"/>
    <col min="4102" max="4102" width="1.140625" style="241" customWidth="1"/>
    <col min="4103" max="4103" width="12.85546875" style="241" bestFit="1" customWidth="1"/>
    <col min="4104" max="4104" width="1.42578125" style="241" customWidth="1"/>
    <col min="4105" max="4105" width="15.140625" style="241" bestFit="1" customWidth="1"/>
    <col min="4106" max="4106" width="1" style="241" customWidth="1"/>
    <col min="4107" max="4107" width="0" style="241" hidden="1" customWidth="1"/>
    <col min="4108" max="4108" width="1" style="241" customWidth="1"/>
    <col min="4109" max="4109" width="17" style="241" bestFit="1" customWidth="1"/>
    <col min="4110" max="4110" width="1" style="241" customWidth="1"/>
    <col min="4111" max="4111" width="15.140625" style="241" customWidth="1"/>
    <col min="4112" max="4350" width="10.85546875" style="241"/>
    <col min="4351" max="4351" width="45" style="241" customWidth="1"/>
    <col min="4352" max="4352" width="7.42578125" style="241" customWidth="1"/>
    <col min="4353" max="4353" width="14.5703125" style="241" customWidth="1"/>
    <col min="4354" max="4354" width="1.42578125" style="241" customWidth="1"/>
    <col min="4355" max="4355" width="0" style="241" hidden="1" customWidth="1"/>
    <col min="4356" max="4356" width="1.42578125" style="241" customWidth="1"/>
    <col min="4357" max="4357" width="15.85546875" style="241" customWidth="1"/>
    <col min="4358" max="4358" width="1.140625" style="241" customWidth="1"/>
    <col min="4359" max="4359" width="12.85546875" style="241" bestFit="1" customWidth="1"/>
    <col min="4360" max="4360" width="1.42578125" style="241" customWidth="1"/>
    <col min="4361" max="4361" width="15.140625" style="241" bestFit="1" customWidth="1"/>
    <col min="4362" max="4362" width="1" style="241" customWidth="1"/>
    <col min="4363" max="4363" width="0" style="241" hidden="1" customWidth="1"/>
    <col min="4364" max="4364" width="1" style="241" customWidth="1"/>
    <col min="4365" max="4365" width="17" style="241" bestFit="1" customWidth="1"/>
    <col min="4366" max="4366" width="1" style="241" customWidth="1"/>
    <col min="4367" max="4367" width="15.140625" style="241" customWidth="1"/>
    <col min="4368" max="4606" width="10.85546875" style="241"/>
    <col min="4607" max="4607" width="45" style="241" customWidth="1"/>
    <col min="4608" max="4608" width="7.42578125" style="241" customWidth="1"/>
    <col min="4609" max="4609" width="14.5703125" style="241" customWidth="1"/>
    <col min="4610" max="4610" width="1.42578125" style="241" customWidth="1"/>
    <col min="4611" max="4611" width="0" style="241" hidden="1" customWidth="1"/>
    <col min="4612" max="4612" width="1.42578125" style="241" customWidth="1"/>
    <col min="4613" max="4613" width="15.85546875" style="241" customWidth="1"/>
    <col min="4614" max="4614" width="1.140625" style="241" customWidth="1"/>
    <col min="4615" max="4615" width="12.85546875" style="241" bestFit="1" customWidth="1"/>
    <col min="4616" max="4616" width="1.42578125" style="241" customWidth="1"/>
    <col min="4617" max="4617" width="15.140625" style="241" bestFit="1" customWidth="1"/>
    <col min="4618" max="4618" width="1" style="241" customWidth="1"/>
    <col min="4619" max="4619" width="0" style="241" hidden="1" customWidth="1"/>
    <col min="4620" max="4620" width="1" style="241" customWidth="1"/>
    <col min="4621" max="4621" width="17" style="241" bestFit="1" customWidth="1"/>
    <col min="4622" max="4622" width="1" style="241" customWidth="1"/>
    <col min="4623" max="4623" width="15.140625" style="241" customWidth="1"/>
    <col min="4624" max="4862" width="10.85546875" style="241"/>
    <col min="4863" max="4863" width="45" style="241" customWidth="1"/>
    <col min="4864" max="4864" width="7.42578125" style="241" customWidth="1"/>
    <col min="4865" max="4865" width="14.5703125" style="241" customWidth="1"/>
    <col min="4866" max="4866" width="1.42578125" style="241" customWidth="1"/>
    <col min="4867" max="4867" width="0" style="241" hidden="1" customWidth="1"/>
    <col min="4868" max="4868" width="1.42578125" style="241" customWidth="1"/>
    <col min="4869" max="4869" width="15.85546875" style="241" customWidth="1"/>
    <col min="4870" max="4870" width="1.140625" style="241" customWidth="1"/>
    <col min="4871" max="4871" width="12.85546875" style="241" bestFit="1" customWidth="1"/>
    <col min="4872" max="4872" width="1.42578125" style="241" customWidth="1"/>
    <col min="4873" max="4873" width="15.140625" style="241" bestFit="1" customWidth="1"/>
    <col min="4874" max="4874" width="1" style="241" customWidth="1"/>
    <col min="4875" max="4875" width="0" style="241" hidden="1" customWidth="1"/>
    <col min="4876" max="4876" width="1" style="241" customWidth="1"/>
    <col min="4877" max="4877" width="17" style="241" bestFit="1" customWidth="1"/>
    <col min="4878" max="4878" width="1" style="241" customWidth="1"/>
    <col min="4879" max="4879" width="15.140625" style="241" customWidth="1"/>
    <col min="4880" max="5118" width="10.85546875" style="241"/>
    <col min="5119" max="5119" width="45" style="241" customWidth="1"/>
    <col min="5120" max="5120" width="7.42578125" style="241" customWidth="1"/>
    <col min="5121" max="5121" width="14.5703125" style="241" customWidth="1"/>
    <col min="5122" max="5122" width="1.42578125" style="241" customWidth="1"/>
    <col min="5123" max="5123" width="0" style="241" hidden="1" customWidth="1"/>
    <col min="5124" max="5124" width="1.42578125" style="241" customWidth="1"/>
    <col min="5125" max="5125" width="15.85546875" style="241" customWidth="1"/>
    <col min="5126" max="5126" width="1.140625" style="241" customWidth="1"/>
    <col min="5127" max="5127" width="12.85546875" style="241" bestFit="1" customWidth="1"/>
    <col min="5128" max="5128" width="1.42578125" style="241" customWidth="1"/>
    <col min="5129" max="5129" width="15.140625" style="241" bestFit="1" customWidth="1"/>
    <col min="5130" max="5130" width="1" style="241" customWidth="1"/>
    <col min="5131" max="5131" width="0" style="241" hidden="1" customWidth="1"/>
    <col min="5132" max="5132" width="1" style="241" customWidth="1"/>
    <col min="5133" max="5133" width="17" style="241" bestFit="1" customWidth="1"/>
    <col min="5134" max="5134" width="1" style="241" customWidth="1"/>
    <col min="5135" max="5135" width="15.140625" style="241" customWidth="1"/>
    <col min="5136" max="5374" width="10.85546875" style="241"/>
    <col min="5375" max="5375" width="45" style="241" customWidth="1"/>
    <col min="5376" max="5376" width="7.42578125" style="241" customWidth="1"/>
    <col min="5377" max="5377" width="14.5703125" style="241" customWidth="1"/>
    <col min="5378" max="5378" width="1.42578125" style="241" customWidth="1"/>
    <col min="5379" max="5379" width="0" style="241" hidden="1" customWidth="1"/>
    <col min="5380" max="5380" width="1.42578125" style="241" customWidth="1"/>
    <col min="5381" max="5381" width="15.85546875" style="241" customWidth="1"/>
    <col min="5382" max="5382" width="1.140625" style="241" customWidth="1"/>
    <col min="5383" max="5383" width="12.85546875" style="241" bestFit="1" customWidth="1"/>
    <col min="5384" max="5384" width="1.42578125" style="241" customWidth="1"/>
    <col min="5385" max="5385" width="15.140625" style="241" bestFit="1" customWidth="1"/>
    <col min="5386" max="5386" width="1" style="241" customWidth="1"/>
    <col min="5387" max="5387" width="0" style="241" hidden="1" customWidth="1"/>
    <col min="5388" max="5388" width="1" style="241" customWidth="1"/>
    <col min="5389" max="5389" width="17" style="241" bestFit="1" customWidth="1"/>
    <col min="5390" max="5390" width="1" style="241" customWidth="1"/>
    <col min="5391" max="5391" width="15.140625" style="241" customWidth="1"/>
    <col min="5392" max="5630" width="10.85546875" style="241"/>
    <col min="5631" max="5631" width="45" style="241" customWidth="1"/>
    <col min="5632" max="5632" width="7.42578125" style="241" customWidth="1"/>
    <col min="5633" max="5633" width="14.5703125" style="241" customWidth="1"/>
    <col min="5634" max="5634" width="1.42578125" style="241" customWidth="1"/>
    <col min="5635" max="5635" width="0" style="241" hidden="1" customWidth="1"/>
    <col min="5636" max="5636" width="1.42578125" style="241" customWidth="1"/>
    <col min="5637" max="5637" width="15.85546875" style="241" customWidth="1"/>
    <col min="5638" max="5638" width="1.140625" style="241" customWidth="1"/>
    <col min="5639" max="5639" width="12.85546875" style="241" bestFit="1" customWidth="1"/>
    <col min="5640" max="5640" width="1.42578125" style="241" customWidth="1"/>
    <col min="5641" max="5641" width="15.140625" style="241" bestFit="1" customWidth="1"/>
    <col min="5642" max="5642" width="1" style="241" customWidth="1"/>
    <col min="5643" max="5643" width="0" style="241" hidden="1" customWidth="1"/>
    <col min="5644" max="5644" width="1" style="241" customWidth="1"/>
    <col min="5645" max="5645" width="17" style="241" bestFit="1" customWidth="1"/>
    <col min="5646" max="5646" width="1" style="241" customWidth="1"/>
    <col min="5647" max="5647" width="15.140625" style="241" customWidth="1"/>
    <col min="5648" max="5886" width="10.85546875" style="241"/>
    <col min="5887" max="5887" width="45" style="241" customWidth="1"/>
    <col min="5888" max="5888" width="7.42578125" style="241" customWidth="1"/>
    <col min="5889" max="5889" width="14.5703125" style="241" customWidth="1"/>
    <col min="5890" max="5890" width="1.42578125" style="241" customWidth="1"/>
    <col min="5891" max="5891" width="0" style="241" hidden="1" customWidth="1"/>
    <col min="5892" max="5892" width="1.42578125" style="241" customWidth="1"/>
    <col min="5893" max="5893" width="15.85546875" style="241" customWidth="1"/>
    <col min="5894" max="5894" width="1.140625" style="241" customWidth="1"/>
    <col min="5895" max="5895" width="12.85546875" style="241" bestFit="1" customWidth="1"/>
    <col min="5896" max="5896" width="1.42578125" style="241" customWidth="1"/>
    <col min="5897" max="5897" width="15.140625" style="241" bestFit="1" customWidth="1"/>
    <col min="5898" max="5898" width="1" style="241" customWidth="1"/>
    <col min="5899" max="5899" width="0" style="241" hidden="1" customWidth="1"/>
    <col min="5900" max="5900" width="1" style="241" customWidth="1"/>
    <col min="5901" max="5901" width="17" style="241" bestFit="1" customWidth="1"/>
    <col min="5902" max="5902" width="1" style="241" customWidth="1"/>
    <col min="5903" max="5903" width="15.140625" style="241" customWidth="1"/>
    <col min="5904" max="6142" width="10.85546875" style="241"/>
    <col min="6143" max="6143" width="45" style="241" customWidth="1"/>
    <col min="6144" max="6144" width="7.42578125" style="241" customWidth="1"/>
    <col min="6145" max="6145" width="14.5703125" style="241" customWidth="1"/>
    <col min="6146" max="6146" width="1.42578125" style="241" customWidth="1"/>
    <col min="6147" max="6147" width="0" style="241" hidden="1" customWidth="1"/>
    <col min="6148" max="6148" width="1.42578125" style="241" customWidth="1"/>
    <col min="6149" max="6149" width="15.85546875" style="241" customWidth="1"/>
    <col min="6150" max="6150" width="1.140625" style="241" customWidth="1"/>
    <col min="6151" max="6151" width="12.85546875" style="241" bestFit="1" customWidth="1"/>
    <col min="6152" max="6152" width="1.42578125" style="241" customWidth="1"/>
    <col min="6153" max="6153" width="15.140625" style="241" bestFit="1" customWidth="1"/>
    <col min="6154" max="6154" width="1" style="241" customWidth="1"/>
    <col min="6155" max="6155" width="0" style="241" hidden="1" customWidth="1"/>
    <col min="6156" max="6156" width="1" style="241" customWidth="1"/>
    <col min="6157" max="6157" width="17" style="241" bestFit="1" customWidth="1"/>
    <col min="6158" max="6158" width="1" style="241" customWidth="1"/>
    <col min="6159" max="6159" width="15.140625" style="241" customWidth="1"/>
    <col min="6160" max="6398" width="10.85546875" style="241"/>
    <col min="6399" max="6399" width="45" style="241" customWidth="1"/>
    <col min="6400" max="6400" width="7.42578125" style="241" customWidth="1"/>
    <col min="6401" max="6401" width="14.5703125" style="241" customWidth="1"/>
    <col min="6402" max="6402" width="1.42578125" style="241" customWidth="1"/>
    <col min="6403" max="6403" width="0" style="241" hidden="1" customWidth="1"/>
    <col min="6404" max="6404" width="1.42578125" style="241" customWidth="1"/>
    <col min="6405" max="6405" width="15.85546875" style="241" customWidth="1"/>
    <col min="6406" max="6406" width="1.140625" style="241" customWidth="1"/>
    <col min="6407" max="6407" width="12.85546875" style="241" bestFit="1" customWidth="1"/>
    <col min="6408" max="6408" width="1.42578125" style="241" customWidth="1"/>
    <col min="6409" max="6409" width="15.140625" style="241" bestFit="1" customWidth="1"/>
    <col min="6410" max="6410" width="1" style="241" customWidth="1"/>
    <col min="6411" max="6411" width="0" style="241" hidden="1" customWidth="1"/>
    <col min="6412" max="6412" width="1" style="241" customWidth="1"/>
    <col min="6413" max="6413" width="17" style="241" bestFit="1" customWidth="1"/>
    <col min="6414" max="6414" width="1" style="241" customWidth="1"/>
    <col min="6415" max="6415" width="15.140625" style="241" customWidth="1"/>
    <col min="6416" max="6654" width="10.85546875" style="241"/>
    <col min="6655" max="6655" width="45" style="241" customWidth="1"/>
    <col min="6656" max="6656" width="7.42578125" style="241" customWidth="1"/>
    <col min="6657" max="6657" width="14.5703125" style="241" customWidth="1"/>
    <col min="6658" max="6658" width="1.42578125" style="241" customWidth="1"/>
    <col min="6659" max="6659" width="0" style="241" hidden="1" customWidth="1"/>
    <col min="6660" max="6660" width="1.42578125" style="241" customWidth="1"/>
    <col min="6661" max="6661" width="15.85546875" style="241" customWidth="1"/>
    <col min="6662" max="6662" width="1.140625" style="241" customWidth="1"/>
    <col min="6663" max="6663" width="12.85546875" style="241" bestFit="1" customWidth="1"/>
    <col min="6664" max="6664" width="1.42578125" style="241" customWidth="1"/>
    <col min="6665" max="6665" width="15.140625" style="241" bestFit="1" customWidth="1"/>
    <col min="6666" max="6666" width="1" style="241" customWidth="1"/>
    <col min="6667" max="6667" width="0" style="241" hidden="1" customWidth="1"/>
    <col min="6668" max="6668" width="1" style="241" customWidth="1"/>
    <col min="6669" max="6669" width="17" style="241" bestFit="1" customWidth="1"/>
    <col min="6670" max="6670" width="1" style="241" customWidth="1"/>
    <col min="6671" max="6671" width="15.140625" style="241" customWidth="1"/>
    <col min="6672" max="6910" width="10.85546875" style="241"/>
    <col min="6911" max="6911" width="45" style="241" customWidth="1"/>
    <col min="6912" max="6912" width="7.42578125" style="241" customWidth="1"/>
    <col min="6913" max="6913" width="14.5703125" style="241" customWidth="1"/>
    <col min="6914" max="6914" width="1.42578125" style="241" customWidth="1"/>
    <col min="6915" max="6915" width="0" style="241" hidden="1" customWidth="1"/>
    <col min="6916" max="6916" width="1.42578125" style="241" customWidth="1"/>
    <col min="6917" max="6917" width="15.85546875" style="241" customWidth="1"/>
    <col min="6918" max="6918" width="1.140625" style="241" customWidth="1"/>
    <col min="6919" max="6919" width="12.85546875" style="241" bestFit="1" customWidth="1"/>
    <col min="6920" max="6920" width="1.42578125" style="241" customWidth="1"/>
    <col min="6921" max="6921" width="15.140625" style="241" bestFit="1" customWidth="1"/>
    <col min="6922" max="6922" width="1" style="241" customWidth="1"/>
    <col min="6923" max="6923" width="0" style="241" hidden="1" customWidth="1"/>
    <col min="6924" max="6924" width="1" style="241" customWidth="1"/>
    <col min="6925" max="6925" width="17" style="241" bestFit="1" customWidth="1"/>
    <col min="6926" max="6926" width="1" style="241" customWidth="1"/>
    <col min="6927" max="6927" width="15.140625" style="241" customWidth="1"/>
    <col min="6928" max="7166" width="10.85546875" style="241"/>
    <col min="7167" max="7167" width="45" style="241" customWidth="1"/>
    <col min="7168" max="7168" width="7.42578125" style="241" customWidth="1"/>
    <col min="7169" max="7169" width="14.5703125" style="241" customWidth="1"/>
    <col min="7170" max="7170" width="1.42578125" style="241" customWidth="1"/>
    <col min="7171" max="7171" width="0" style="241" hidden="1" customWidth="1"/>
    <col min="7172" max="7172" width="1.42578125" style="241" customWidth="1"/>
    <col min="7173" max="7173" width="15.85546875" style="241" customWidth="1"/>
    <col min="7174" max="7174" width="1.140625" style="241" customWidth="1"/>
    <col min="7175" max="7175" width="12.85546875" style="241" bestFit="1" customWidth="1"/>
    <col min="7176" max="7176" width="1.42578125" style="241" customWidth="1"/>
    <col min="7177" max="7177" width="15.140625" style="241" bestFit="1" customWidth="1"/>
    <col min="7178" max="7178" width="1" style="241" customWidth="1"/>
    <col min="7179" max="7179" width="0" style="241" hidden="1" customWidth="1"/>
    <col min="7180" max="7180" width="1" style="241" customWidth="1"/>
    <col min="7181" max="7181" width="17" style="241" bestFit="1" customWidth="1"/>
    <col min="7182" max="7182" width="1" style="241" customWidth="1"/>
    <col min="7183" max="7183" width="15.140625" style="241" customWidth="1"/>
    <col min="7184" max="7422" width="10.85546875" style="241"/>
    <col min="7423" max="7423" width="45" style="241" customWidth="1"/>
    <col min="7424" max="7424" width="7.42578125" style="241" customWidth="1"/>
    <col min="7425" max="7425" width="14.5703125" style="241" customWidth="1"/>
    <col min="7426" max="7426" width="1.42578125" style="241" customWidth="1"/>
    <col min="7427" max="7427" width="0" style="241" hidden="1" customWidth="1"/>
    <col min="7428" max="7428" width="1.42578125" style="241" customWidth="1"/>
    <col min="7429" max="7429" width="15.85546875" style="241" customWidth="1"/>
    <col min="7430" max="7430" width="1.140625" style="241" customWidth="1"/>
    <col min="7431" max="7431" width="12.85546875" style="241" bestFit="1" customWidth="1"/>
    <col min="7432" max="7432" width="1.42578125" style="241" customWidth="1"/>
    <col min="7433" max="7433" width="15.140625" style="241" bestFit="1" customWidth="1"/>
    <col min="7434" max="7434" width="1" style="241" customWidth="1"/>
    <col min="7435" max="7435" width="0" style="241" hidden="1" customWidth="1"/>
    <col min="7436" max="7436" width="1" style="241" customWidth="1"/>
    <col min="7437" max="7437" width="17" style="241" bestFit="1" customWidth="1"/>
    <col min="7438" max="7438" width="1" style="241" customWidth="1"/>
    <col min="7439" max="7439" width="15.140625" style="241" customWidth="1"/>
    <col min="7440" max="7678" width="10.85546875" style="241"/>
    <col min="7679" max="7679" width="45" style="241" customWidth="1"/>
    <col min="7680" max="7680" width="7.42578125" style="241" customWidth="1"/>
    <col min="7681" max="7681" width="14.5703125" style="241" customWidth="1"/>
    <col min="7682" max="7682" width="1.42578125" style="241" customWidth="1"/>
    <col min="7683" max="7683" width="0" style="241" hidden="1" customWidth="1"/>
    <col min="7684" max="7684" width="1.42578125" style="241" customWidth="1"/>
    <col min="7685" max="7685" width="15.85546875" style="241" customWidth="1"/>
    <col min="7686" max="7686" width="1.140625" style="241" customWidth="1"/>
    <col min="7687" max="7687" width="12.85546875" style="241" bestFit="1" customWidth="1"/>
    <col min="7688" max="7688" width="1.42578125" style="241" customWidth="1"/>
    <col min="7689" max="7689" width="15.140625" style="241" bestFit="1" customWidth="1"/>
    <col min="7690" max="7690" width="1" style="241" customWidth="1"/>
    <col min="7691" max="7691" width="0" style="241" hidden="1" customWidth="1"/>
    <col min="7692" max="7692" width="1" style="241" customWidth="1"/>
    <col min="7693" max="7693" width="17" style="241" bestFit="1" customWidth="1"/>
    <col min="7694" max="7694" width="1" style="241" customWidth="1"/>
    <col min="7695" max="7695" width="15.140625" style="241" customWidth="1"/>
    <col min="7696" max="7934" width="10.85546875" style="241"/>
    <col min="7935" max="7935" width="45" style="241" customWidth="1"/>
    <col min="7936" max="7936" width="7.42578125" style="241" customWidth="1"/>
    <col min="7937" max="7937" width="14.5703125" style="241" customWidth="1"/>
    <col min="7938" max="7938" width="1.42578125" style="241" customWidth="1"/>
    <col min="7939" max="7939" width="0" style="241" hidden="1" customWidth="1"/>
    <col min="7940" max="7940" width="1.42578125" style="241" customWidth="1"/>
    <col min="7941" max="7941" width="15.85546875" style="241" customWidth="1"/>
    <col min="7942" max="7942" width="1.140625" style="241" customWidth="1"/>
    <col min="7943" max="7943" width="12.85546875" style="241" bestFit="1" customWidth="1"/>
    <col min="7944" max="7944" width="1.42578125" style="241" customWidth="1"/>
    <col min="7945" max="7945" width="15.140625" style="241" bestFit="1" customWidth="1"/>
    <col min="7946" max="7946" width="1" style="241" customWidth="1"/>
    <col min="7947" max="7947" width="0" style="241" hidden="1" customWidth="1"/>
    <col min="7948" max="7948" width="1" style="241" customWidth="1"/>
    <col min="7949" max="7949" width="17" style="241" bestFit="1" customWidth="1"/>
    <col min="7950" max="7950" width="1" style="241" customWidth="1"/>
    <col min="7951" max="7951" width="15.140625" style="241" customWidth="1"/>
    <col min="7952" max="8190" width="10.85546875" style="241"/>
    <col min="8191" max="8191" width="45" style="241" customWidth="1"/>
    <col min="8192" max="8192" width="7.42578125" style="241" customWidth="1"/>
    <col min="8193" max="8193" width="14.5703125" style="241" customWidth="1"/>
    <col min="8194" max="8194" width="1.42578125" style="241" customWidth="1"/>
    <col min="8195" max="8195" width="0" style="241" hidden="1" customWidth="1"/>
    <col min="8196" max="8196" width="1.42578125" style="241" customWidth="1"/>
    <col min="8197" max="8197" width="15.85546875" style="241" customWidth="1"/>
    <col min="8198" max="8198" width="1.140625" style="241" customWidth="1"/>
    <col min="8199" max="8199" width="12.85546875" style="241" bestFit="1" customWidth="1"/>
    <col min="8200" max="8200" width="1.42578125" style="241" customWidth="1"/>
    <col min="8201" max="8201" width="15.140625" style="241" bestFit="1" customWidth="1"/>
    <col min="8202" max="8202" width="1" style="241" customWidth="1"/>
    <col min="8203" max="8203" width="0" style="241" hidden="1" customWidth="1"/>
    <col min="8204" max="8204" width="1" style="241" customWidth="1"/>
    <col min="8205" max="8205" width="17" style="241" bestFit="1" customWidth="1"/>
    <col min="8206" max="8206" width="1" style="241" customWidth="1"/>
    <col min="8207" max="8207" width="15.140625" style="241" customWidth="1"/>
    <col min="8208" max="8446" width="10.85546875" style="241"/>
    <col min="8447" max="8447" width="45" style="241" customWidth="1"/>
    <col min="8448" max="8448" width="7.42578125" style="241" customWidth="1"/>
    <col min="8449" max="8449" width="14.5703125" style="241" customWidth="1"/>
    <col min="8450" max="8450" width="1.42578125" style="241" customWidth="1"/>
    <col min="8451" max="8451" width="0" style="241" hidden="1" customWidth="1"/>
    <col min="8452" max="8452" width="1.42578125" style="241" customWidth="1"/>
    <col min="8453" max="8453" width="15.85546875" style="241" customWidth="1"/>
    <col min="8454" max="8454" width="1.140625" style="241" customWidth="1"/>
    <col min="8455" max="8455" width="12.85546875" style="241" bestFit="1" customWidth="1"/>
    <col min="8456" max="8456" width="1.42578125" style="241" customWidth="1"/>
    <col min="8457" max="8457" width="15.140625" style="241" bestFit="1" customWidth="1"/>
    <col min="8458" max="8458" width="1" style="241" customWidth="1"/>
    <col min="8459" max="8459" width="0" style="241" hidden="1" customWidth="1"/>
    <col min="8460" max="8460" width="1" style="241" customWidth="1"/>
    <col min="8461" max="8461" width="17" style="241" bestFit="1" customWidth="1"/>
    <col min="8462" max="8462" width="1" style="241" customWidth="1"/>
    <col min="8463" max="8463" width="15.140625" style="241" customWidth="1"/>
    <col min="8464" max="8702" width="10.85546875" style="241"/>
    <col min="8703" max="8703" width="45" style="241" customWidth="1"/>
    <col min="8704" max="8704" width="7.42578125" style="241" customWidth="1"/>
    <col min="8705" max="8705" width="14.5703125" style="241" customWidth="1"/>
    <col min="8706" max="8706" width="1.42578125" style="241" customWidth="1"/>
    <col min="8707" max="8707" width="0" style="241" hidden="1" customWidth="1"/>
    <col min="8708" max="8708" width="1.42578125" style="241" customWidth="1"/>
    <col min="8709" max="8709" width="15.85546875" style="241" customWidth="1"/>
    <col min="8710" max="8710" width="1.140625" style="241" customWidth="1"/>
    <col min="8711" max="8711" width="12.85546875" style="241" bestFit="1" customWidth="1"/>
    <col min="8712" max="8712" width="1.42578125" style="241" customWidth="1"/>
    <col min="8713" max="8713" width="15.140625" style="241" bestFit="1" customWidth="1"/>
    <col min="8714" max="8714" width="1" style="241" customWidth="1"/>
    <col min="8715" max="8715" width="0" style="241" hidden="1" customWidth="1"/>
    <col min="8716" max="8716" width="1" style="241" customWidth="1"/>
    <col min="8717" max="8717" width="17" style="241" bestFit="1" customWidth="1"/>
    <col min="8718" max="8718" width="1" style="241" customWidth="1"/>
    <col min="8719" max="8719" width="15.140625" style="241" customWidth="1"/>
    <col min="8720" max="8958" width="10.85546875" style="241"/>
    <col min="8959" max="8959" width="45" style="241" customWidth="1"/>
    <col min="8960" max="8960" width="7.42578125" style="241" customWidth="1"/>
    <col min="8961" max="8961" width="14.5703125" style="241" customWidth="1"/>
    <col min="8962" max="8962" width="1.42578125" style="241" customWidth="1"/>
    <col min="8963" max="8963" width="0" style="241" hidden="1" customWidth="1"/>
    <col min="8964" max="8964" width="1.42578125" style="241" customWidth="1"/>
    <col min="8965" max="8965" width="15.85546875" style="241" customWidth="1"/>
    <col min="8966" max="8966" width="1.140625" style="241" customWidth="1"/>
    <col min="8967" max="8967" width="12.85546875" style="241" bestFit="1" customWidth="1"/>
    <col min="8968" max="8968" width="1.42578125" style="241" customWidth="1"/>
    <col min="8969" max="8969" width="15.140625" style="241" bestFit="1" customWidth="1"/>
    <col min="8970" max="8970" width="1" style="241" customWidth="1"/>
    <col min="8971" max="8971" width="0" style="241" hidden="1" customWidth="1"/>
    <col min="8972" max="8972" width="1" style="241" customWidth="1"/>
    <col min="8973" max="8973" width="17" style="241" bestFit="1" customWidth="1"/>
    <col min="8974" max="8974" width="1" style="241" customWidth="1"/>
    <col min="8975" max="8975" width="15.140625" style="241" customWidth="1"/>
    <col min="8976" max="9214" width="10.85546875" style="241"/>
    <col min="9215" max="9215" width="45" style="241" customWidth="1"/>
    <col min="9216" max="9216" width="7.42578125" style="241" customWidth="1"/>
    <col min="9217" max="9217" width="14.5703125" style="241" customWidth="1"/>
    <col min="9218" max="9218" width="1.42578125" style="241" customWidth="1"/>
    <col min="9219" max="9219" width="0" style="241" hidden="1" customWidth="1"/>
    <col min="9220" max="9220" width="1.42578125" style="241" customWidth="1"/>
    <col min="9221" max="9221" width="15.85546875" style="241" customWidth="1"/>
    <col min="9222" max="9222" width="1.140625" style="241" customWidth="1"/>
    <col min="9223" max="9223" width="12.85546875" style="241" bestFit="1" customWidth="1"/>
    <col min="9224" max="9224" width="1.42578125" style="241" customWidth="1"/>
    <col min="9225" max="9225" width="15.140625" style="241" bestFit="1" customWidth="1"/>
    <col min="9226" max="9226" width="1" style="241" customWidth="1"/>
    <col min="9227" max="9227" width="0" style="241" hidden="1" customWidth="1"/>
    <col min="9228" max="9228" width="1" style="241" customWidth="1"/>
    <col min="9229" max="9229" width="17" style="241" bestFit="1" customWidth="1"/>
    <col min="9230" max="9230" width="1" style="241" customWidth="1"/>
    <col min="9231" max="9231" width="15.140625" style="241" customWidth="1"/>
    <col min="9232" max="9470" width="10.85546875" style="241"/>
    <col min="9471" max="9471" width="45" style="241" customWidth="1"/>
    <col min="9472" max="9472" width="7.42578125" style="241" customWidth="1"/>
    <col min="9473" max="9473" width="14.5703125" style="241" customWidth="1"/>
    <col min="9474" max="9474" width="1.42578125" style="241" customWidth="1"/>
    <col min="9475" max="9475" width="0" style="241" hidden="1" customWidth="1"/>
    <col min="9476" max="9476" width="1.42578125" style="241" customWidth="1"/>
    <col min="9477" max="9477" width="15.85546875" style="241" customWidth="1"/>
    <col min="9478" max="9478" width="1.140625" style="241" customWidth="1"/>
    <col min="9479" max="9479" width="12.85546875" style="241" bestFit="1" customWidth="1"/>
    <col min="9480" max="9480" width="1.42578125" style="241" customWidth="1"/>
    <col min="9481" max="9481" width="15.140625" style="241" bestFit="1" customWidth="1"/>
    <col min="9482" max="9482" width="1" style="241" customWidth="1"/>
    <col min="9483" max="9483" width="0" style="241" hidden="1" customWidth="1"/>
    <col min="9484" max="9484" width="1" style="241" customWidth="1"/>
    <col min="9485" max="9485" width="17" style="241" bestFit="1" customWidth="1"/>
    <col min="9486" max="9486" width="1" style="241" customWidth="1"/>
    <col min="9487" max="9487" width="15.140625" style="241" customWidth="1"/>
    <col min="9488" max="9726" width="10.85546875" style="241"/>
    <col min="9727" max="9727" width="45" style="241" customWidth="1"/>
    <col min="9728" max="9728" width="7.42578125" style="241" customWidth="1"/>
    <col min="9729" max="9729" width="14.5703125" style="241" customWidth="1"/>
    <col min="9730" max="9730" width="1.42578125" style="241" customWidth="1"/>
    <col min="9731" max="9731" width="0" style="241" hidden="1" customWidth="1"/>
    <col min="9732" max="9732" width="1.42578125" style="241" customWidth="1"/>
    <col min="9733" max="9733" width="15.85546875" style="241" customWidth="1"/>
    <col min="9734" max="9734" width="1.140625" style="241" customWidth="1"/>
    <col min="9735" max="9735" width="12.85546875" style="241" bestFit="1" customWidth="1"/>
    <col min="9736" max="9736" width="1.42578125" style="241" customWidth="1"/>
    <col min="9737" max="9737" width="15.140625" style="241" bestFit="1" customWidth="1"/>
    <col min="9738" max="9738" width="1" style="241" customWidth="1"/>
    <col min="9739" max="9739" width="0" style="241" hidden="1" customWidth="1"/>
    <col min="9740" max="9740" width="1" style="241" customWidth="1"/>
    <col min="9741" max="9741" width="17" style="241" bestFit="1" customWidth="1"/>
    <col min="9742" max="9742" width="1" style="241" customWidth="1"/>
    <col min="9743" max="9743" width="15.140625" style="241" customWidth="1"/>
    <col min="9744" max="9982" width="10.85546875" style="241"/>
    <col min="9983" max="9983" width="45" style="241" customWidth="1"/>
    <col min="9984" max="9984" width="7.42578125" style="241" customWidth="1"/>
    <col min="9985" max="9985" width="14.5703125" style="241" customWidth="1"/>
    <col min="9986" max="9986" width="1.42578125" style="241" customWidth="1"/>
    <col min="9987" max="9987" width="0" style="241" hidden="1" customWidth="1"/>
    <col min="9988" max="9988" width="1.42578125" style="241" customWidth="1"/>
    <col min="9989" max="9989" width="15.85546875" style="241" customWidth="1"/>
    <col min="9990" max="9990" width="1.140625" style="241" customWidth="1"/>
    <col min="9991" max="9991" width="12.85546875" style="241" bestFit="1" customWidth="1"/>
    <col min="9992" max="9992" width="1.42578125" style="241" customWidth="1"/>
    <col min="9993" max="9993" width="15.140625" style="241" bestFit="1" customWidth="1"/>
    <col min="9994" max="9994" width="1" style="241" customWidth="1"/>
    <col min="9995" max="9995" width="0" style="241" hidden="1" customWidth="1"/>
    <col min="9996" max="9996" width="1" style="241" customWidth="1"/>
    <col min="9997" max="9997" width="17" style="241" bestFit="1" customWidth="1"/>
    <col min="9998" max="9998" width="1" style="241" customWidth="1"/>
    <col min="9999" max="9999" width="15.140625" style="241" customWidth="1"/>
    <col min="10000" max="10238" width="10.85546875" style="241"/>
    <col min="10239" max="10239" width="45" style="241" customWidth="1"/>
    <col min="10240" max="10240" width="7.42578125" style="241" customWidth="1"/>
    <col min="10241" max="10241" width="14.5703125" style="241" customWidth="1"/>
    <col min="10242" max="10242" width="1.42578125" style="241" customWidth="1"/>
    <col min="10243" max="10243" width="0" style="241" hidden="1" customWidth="1"/>
    <col min="10244" max="10244" width="1.42578125" style="241" customWidth="1"/>
    <col min="10245" max="10245" width="15.85546875" style="241" customWidth="1"/>
    <col min="10246" max="10246" width="1.140625" style="241" customWidth="1"/>
    <col min="10247" max="10247" width="12.85546875" style="241" bestFit="1" customWidth="1"/>
    <col min="10248" max="10248" width="1.42578125" style="241" customWidth="1"/>
    <col min="10249" max="10249" width="15.140625" style="241" bestFit="1" customWidth="1"/>
    <col min="10250" max="10250" width="1" style="241" customWidth="1"/>
    <col min="10251" max="10251" width="0" style="241" hidden="1" customWidth="1"/>
    <col min="10252" max="10252" width="1" style="241" customWidth="1"/>
    <col min="10253" max="10253" width="17" style="241" bestFit="1" customWidth="1"/>
    <col min="10254" max="10254" width="1" style="241" customWidth="1"/>
    <col min="10255" max="10255" width="15.140625" style="241" customWidth="1"/>
    <col min="10256" max="10494" width="10.85546875" style="241"/>
    <col min="10495" max="10495" width="45" style="241" customWidth="1"/>
    <col min="10496" max="10496" width="7.42578125" style="241" customWidth="1"/>
    <col min="10497" max="10497" width="14.5703125" style="241" customWidth="1"/>
    <col min="10498" max="10498" width="1.42578125" style="241" customWidth="1"/>
    <col min="10499" max="10499" width="0" style="241" hidden="1" customWidth="1"/>
    <col min="10500" max="10500" width="1.42578125" style="241" customWidth="1"/>
    <col min="10501" max="10501" width="15.85546875" style="241" customWidth="1"/>
    <col min="10502" max="10502" width="1.140625" style="241" customWidth="1"/>
    <col min="10503" max="10503" width="12.85546875" style="241" bestFit="1" customWidth="1"/>
    <col min="10504" max="10504" width="1.42578125" style="241" customWidth="1"/>
    <col min="10505" max="10505" width="15.140625" style="241" bestFit="1" customWidth="1"/>
    <col min="10506" max="10506" width="1" style="241" customWidth="1"/>
    <col min="10507" max="10507" width="0" style="241" hidden="1" customWidth="1"/>
    <col min="10508" max="10508" width="1" style="241" customWidth="1"/>
    <col min="10509" max="10509" width="17" style="241" bestFit="1" customWidth="1"/>
    <col min="10510" max="10510" width="1" style="241" customWidth="1"/>
    <col min="10511" max="10511" width="15.140625" style="241" customWidth="1"/>
    <col min="10512" max="10750" width="10.85546875" style="241"/>
    <col min="10751" max="10751" width="45" style="241" customWidth="1"/>
    <col min="10752" max="10752" width="7.42578125" style="241" customWidth="1"/>
    <col min="10753" max="10753" width="14.5703125" style="241" customWidth="1"/>
    <col min="10754" max="10754" width="1.42578125" style="241" customWidth="1"/>
    <col min="10755" max="10755" width="0" style="241" hidden="1" customWidth="1"/>
    <col min="10756" max="10756" width="1.42578125" style="241" customWidth="1"/>
    <col min="10757" max="10757" width="15.85546875" style="241" customWidth="1"/>
    <col min="10758" max="10758" width="1.140625" style="241" customWidth="1"/>
    <col min="10759" max="10759" width="12.85546875" style="241" bestFit="1" customWidth="1"/>
    <col min="10760" max="10760" width="1.42578125" style="241" customWidth="1"/>
    <col min="10761" max="10761" width="15.140625" style="241" bestFit="1" customWidth="1"/>
    <col min="10762" max="10762" width="1" style="241" customWidth="1"/>
    <col min="10763" max="10763" width="0" style="241" hidden="1" customWidth="1"/>
    <col min="10764" max="10764" width="1" style="241" customWidth="1"/>
    <col min="10765" max="10765" width="17" style="241" bestFit="1" customWidth="1"/>
    <col min="10766" max="10766" width="1" style="241" customWidth="1"/>
    <col min="10767" max="10767" width="15.140625" style="241" customWidth="1"/>
    <col min="10768" max="11006" width="10.85546875" style="241"/>
    <col min="11007" max="11007" width="45" style="241" customWidth="1"/>
    <col min="11008" max="11008" width="7.42578125" style="241" customWidth="1"/>
    <col min="11009" max="11009" width="14.5703125" style="241" customWidth="1"/>
    <col min="11010" max="11010" width="1.42578125" style="241" customWidth="1"/>
    <col min="11011" max="11011" width="0" style="241" hidden="1" customWidth="1"/>
    <col min="11012" max="11012" width="1.42578125" style="241" customWidth="1"/>
    <col min="11013" max="11013" width="15.85546875" style="241" customWidth="1"/>
    <col min="11014" max="11014" width="1.140625" style="241" customWidth="1"/>
    <col min="11015" max="11015" width="12.85546875" style="241" bestFit="1" customWidth="1"/>
    <col min="11016" max="11016" width="1.42578125" style="241" customWidth="1"/>
    <col min="11017" max="11017" width="15.140625" style="241" bestFit="1" customWidth="1"/>
    <col min="11018" max="11018" width="1" style="241" customWidth="1"/>
    <col min="11019" max="11019" width="0" style="241" hidden="1" customWidth="1"/>
    <col min="11020" max="11020" width="1" style="241" customWidth="1"/>
    <col min="11021" max="11021" width="17" style="241" bestFit="1" customWidth="1"/>
    <col min="11022" max="11022" width="1" style="241" customWidth="1"/>
    <col min="11023" max="11023" width="15.140625" style="241" customWidth="1"/>
    <col min="11024" max="11262" width="10.85546875" style="241"/>
    <col min="11263" max="11263" width="45" style="241" customWidth="1"/>
    <col min="11264" max="11264" width="7.42578125" style="241" customWidth="1"/>
    <col min="11265" max="11265" width="14.5703125" style="241" customWidth="1"/>
    <col min="11266" max="11266" width="1.42578125" style="241" customWidth="1"/>
    <col min="11267" max="11267" width="0" style="241" hidden="1" customWidth="1"/>
    <col min="11268" max="11268" width="1.42578125" style="241" customWidth="1"/>
    <col min="11269" max="11269" width="15.85546875" style="241" customWidth="1"/>
    <col min="11270" max="11270" width="1.140625" style="241" customWidth="1"/>
    <col min="11271" max="11271" width="12.85546875" style="241" bestFit="1" customWidth="1"/>
    <col min="11272" max="11272" width="1.42578125" style="241" customWidth="1"/>
    <col min="11273" max="11273" width="15.140625" style="241" bestFit="1" customWidth="1"/>
    <col min="11274" max="11274" width="1" style="241" customWidth="1"/>
    <col min="11275" max="11275" width="0" style="241" hidden="1" customWidth="1"/>
    <col min="11276" max="11276" width="1" style="241" customWidth="1"/>
    <col min="11277" max="11277" width="17" style="241" bestFit="1" customWidth="1"/>
    <col min="11278" max="11278" width="1" style="241" customWidth="1"/>
    <col min="11279" max="11279" width="15.140625" style="241" customWidth="1"/>
    <col min="11280" max="11518" width="10.85546875" style="241"/>
    <col min="11519" max="11519" width="45" style="241" customWidth="1"/>
    <col min="11520" max="11520" width="7.42578125" style="241" customWidth="1"/>
    <col min="11521" max="11521" width="14.5703125" style="241" customWidth="1"/>
    <col min="11522" max="11522" width="1.42578125" style="241" customWidth="1"/>
    <col min="11523" max="11523" width="0" style="241" hidden="1" customWidth="1"/>
    <col min="11524" max="11524" width="1.42578125" style="241" customWidth="1"/>
    <col min="11525" max="11525" width="15.85546875" style="241" customWidth="1"/>
    <col min="11526" max="11526" width="1.140625" style="241" customWidth="1"/>
    <col min="11527" max="11527" width="12.85546875" style="241" bestFit="1" customWidth="1"/>
    <col min="11528" max="11528" width="1.42578125" style="241" customWidth="1"/>
    <col min="11529" max="11529" width="15.140625" style="241" bestFit="1" customWidth="1"/>
    <col min="11530" max="11530" width="1" style="241" customWidth="1"/>
    <col min="11531" max="11531" width="0" style="241" hidden="1" customWidth="1"/>
    <col min="11532" max="11532" width="1" style="241" customWidth="1"/>
    <col min="11533" max="11533" width="17" style="241" bestFit="1" customWidth="1"/>
    <col min="11534" max="11534" width="1" style="241" customWidth="1"/>
    <col min="11535" max="11535" width="15.140625" style="241" customWidth="1"/>
    <col min="11536" max="11774" width="10.85546875" style="241"/>
    <col min="11775" max="11775" width="45" style="241" customWidth="1"/>
    <col min="11776" max="11776" width="7.42578125" style="241" customWidth="1"/>
    <col min="11777" max="11777" width="14.5703125" style="241" customWidth="1"/>
    <col min="11778" max="11778" width="1.42578125" style="241" customWidth="1"/>
    <col min="11779" max="11779" width="0" style="241" hidden="1" customWidth="1"/>
    <col min="11780" max="11780" width="1.42578125" style="241" customWidth="1"/>
    <col min="11781" max="11781" width="15.85546875" style="241" customWidth="1"/>
    <col min="11782" max="11782" width="1.140625" style="241" customWidth="1"/>
    <col min="11783" max="11783" width="12.85546875" style="241" bestFit="1" customWidth="1"/>
    <col min="11784" max="11784" width="1.42578125" style="241" customWidth="1"/>
    <col min="11785" max="11785" width="15.140625" style="241" bestFit="1" customWidth="1"/>
    <col min="11786" max="11786" width="1" style="241" customWidth="1"/>
    <col min="11787" max="11787" width="0" style="241" hidden="1" customWidth="1"/>
    <col min="11788" max="11788" width="1" style="241" customWidth="1"/>
    <col min="11789" max="11789" width="17" style="241" bestFit="1" customWidth="1"/>
    <col min="11790" max="11790" width="1" style="241" customWidth="1"/>
    <col min="11791" max="11791" width="15.140625" style="241" customWidth="1"/>
    <col min="11792" max="12030" width="10.85546875" style="241"/>
    <col min="12031" max="12031" width="45" style="241" customWidth="1"/>
    <col min="12032" max="12032" width="7.42578125" style="241" customWidth="1"/>
    <col min="12033" max="12033" width="14.5703125" style="241" customWidth="1"/>
    <col min="12034" max="12034" width="1.42578125" style="241" customWidth="1"/>
    <col min="12035" max="12035" width="0" style="241" hidden="1" customWidth="1"/>
    <col min="12036" max="12036" width="1.42578125" style="241" customWidth="1"/>
    <col min="12037" max="12037" width="15.85546875" style="241" customWidth="1"/>
    <col min="12038" max="12038" width="1.140625" style="241" customWidth="1"/>
    <col min="12039" max="12039" width="12.85546875" style="241" bestFit="1" customWidth="1"/>
    <col min="12040" max="12040" width="1.42578125" style="241" customWidth="1"/>
    <col min="12041" max="12041" width="15.140625" style="241" bestFit="1" customWidth="1"/>
    <col min="12042" max="12042" width="1" style="241" customWidth="1"/>
    <col min="12043" max="12043" width="0" style="241" hidden="1" customWidth="1"/>
    <col min="12044" max="12044" width="1" style="241" customWidth="1"/>
    <col min="12045" max="12045" width="17" style="241" bestFit="1" customWidth="1"/>
    <col min="12046" max="12046" width="1" style="241" customWidth="1"/>
    <col min="12047" max="12047" width="15.140625" style="241" customWidth="1"/>
    <col min="12048" max="12286" width="10.85546875" style="241"/>
    <col min="12287" max="12287" width="45" style="241" customWidth="1"/>
    <col min="12288" max="12288" width="7.42578125" style="241" customWidth="1"/>
    <col min="12289" max="12289" width="14.5703125" style="241" customWidth="1"/>
    <col min="12290" max="12290" width="1.42578125" style="241" customWidth="1"/>
    <col min="12291" max="12291" width="0" style="241" hidden="1" customWidth="1"/>
    <col min="12292" max="12292" width="1.42578125" style="241" customWidth="1"/>
    <col min="12293" max="12293" width="15.85546875" style="241" customWidth="1"/>
    <col min="12294" max="12294" width="1.140625" style="241" customWidth="1"/>
    <col min="12295" max="12295" width="12.85546875" style="241" bestFit="1" customWidth="1"/>
    <col min="12296" max="12296" width="1.42578125" style="241" customWidth="1"/>
    <col min="12297" max="12297" width="15.140625" style="241" bestFit="1" customWidth="1"/>
    <col min="12298" max="12298" width="1" style="241" customWidth="1"/>
    <col min="12299" max="12299" width="0" style="241" hidden="1" customWidth="1"/>
    <col min="12300" max="12300" width="1" style="241" customWidth="1"/>
    <col min="12301" max="12301" width="17" style="241" bestFit="1" customWidth="1"/>
    <col min="12302" max="12302" width="1" style="241" customWidth="1"/>
    <col min="12303" max="12303" width="15.140625" style="241" customWidth="1"/>
    <col min="12304" max="12542" width="10.85546875" style="241"/>
    <col min="12543" max="12543" width="45" style="241" customWidth="1"/>
    <col min="12544" max="12544" width="7.42578125" style="241" customWidth="1"/>
    <col min="12545" max="12545" width="14.5703125" style="241" customWidth="1"/>
    <col min="12546" max="12546" width="1.42578125" style="241" customWidth="1"/>
    <col min="12547" max="12547" width="0" style="241" hidden="1" customWidth="1"/>
    <col min="12548" max="12548" width="1.42578125" style="241" customWidth="1"/>
    <col min="12549" max="12549" width="15.85546875" style="241" customWidth="1"/>
    <col min="12550" max="12550" width="1.140625" style="241" customWidth="1"/>
    <col min="12551" max="12551" width="12.85546875" style="241" bestFit="1" customWidth="1"/>
    <col min="12552" max="12552" width="1.42578125" style="241" customWidth="1"/>
    <col min="12553" max="12553" width="15.140625" style="241" bestFit="1" customWidth="1"/>
    <col min="12554" max="12554" width="1" style="241" customWidth="1"/>
    <col min="12555" max="12555" width="0" style="241" hidden="1" customWidth="1"/>
    <col min="12556" max="12556" width="1" style="241" customWidth="1"/>
    <col min="12557" max="12557" width="17" style="241" bestFit="1" customWidth="1"/>
    <col min="12558" max="12558" width="1" style="241" customWidth="1"/>
    <col min="12559" max="12559" width="15.140625" style="241" customWidth="1"/>
    <col min="12560" max="12798" width="10.85546875" style="241"/>
    <col min="12799" max="12799" width="45" style="241" customWidth="1"/>
    <col min="12800" max="12800" width="7.42578125" style="241" customWidth="1"/>
    <col min="12801" max="12801" width="14.5703125" style="241" customWidth="1"/>
    <col min="12802" max="12802" width="1.42578125" style="241" customWidth="1"/>
    <col min="12803" max="12803" width="0" style="241" hidden="1" customWidth="1"/>
    <col min="12804" max="12804" width="1.42578125" style="241" customWidth="1"/>
    <col min="12805" max="12805" width="15.85546875" style="241" customWidth="1"/>
    <col min="12806" max="12806" width="1.140625" style="241" customWidth="1"/>
    <col min="12807" max="12807" width="12.85546875" style="241" bestFit="1" customWidth="1"/>
    <col min="12808" max="12808" width="1.42578125" style="241" customWidth="1"/>
    <col min="12809" max="12809" width="15.140625" style="241" bestFit="1" customWidth="1"/>
    <col min="12810" max="12810" width="1" style="241" customWidth="1"/>
    <col min="12811" max="12811" width="0" style="241" hidden="1" customWidth="1"/>
    <col min="12812" max="12812" width="1" style="241" customWidth="1"/>
    <col min="12813" max="12813" width="17" style="241" bestFit="1" customWidth="1"/>
    <col min="12814" max="12814" width="1" style="241" customWidth="1"/>
    <col min="12815" max="12815" width="15.140625" style="241" customWidth="1"/>
    <col min="12816" max="13054" width="10.85546875" style="241"/>
    <col min="13055" max="13055" width="45" style="241" customWidth="1"/>
    <col min="13056" max="13056" width="7.42578125" style="241" customWidth="1"/>
    <col min="13057" max="13057" width="14.5703125" style="241" customWidth="1"/>
    <col min="13058" max="13058" width="1.42578125" style="241" customWidth="1"/>
    <col min="13059" max="13059" width="0" style="241" hidden="1" customWidth="1"/>
    <col min="13060" max="13060" width="1.42578125" style="241" customWidth="1"/>
    <col min="13061" max="13061" width="15.85546875" style="241" customWidth="1"/>
    <col min="13062" max="13062" width="1.140625" style="241" customWidth="1"/>
    <col min="13063" max="13063" width="12.85546875" style="241" bestFit="1" customWidth="1"/>
    <col min="13064" max="13064" width="1.42578125" style="241" customWidth="1"/>
    <col min="13065" max="13065" width="15.140625" style="241" bestFit="1" customWidth="1"/>
    <col min="13066" max="13066" width="1" style="241" customWidth="1"/>
    <col min="13067" max="13067" width="0" style="241" hidden="1" customWidth="1"/>
    <col min="13068" max="13068" width="1" style="241" customWidth="1"/>
    <col min="13069" max="13069" width="17" style="241" bestFit="1" customWidth="1"/>
    <col min="13070" max="13070" width="1" style="241" customWidth="1"/>
    <col min="13071" max="13071" width="15.140625" style="241" customWidth="1"/>
    <col min="13072" max="13310" width="10.85546875" style="241"/>
    <col min="13311" max="13311" width="45" style="241" customWidth="1"/>
    <col min="13312" max="13312" width="7.42578125" style="241" customWidth="1"/>
    <col min="13313" max="13313" width="14.5703125" style="241" customWidth="1"/>
    <col min="13314" max="13314" width="1.42578125" style="241" customWidth="1"/>
    <col min="13315" max="13315" width="0" style="241" hidden="1" customWidth="1"/>
    <col min="13316" max="13316" width="1.42578125" style="241" customWidth="1"/>
    <col min="13317" max="13317" width="15.85546875" style="241" customWidth="1"/>
    <col min="13318" max="13318" width="1.140625" style="241" customWidth="1"/>
    <col min="13319" max="13319" width="12.85546875" style="241" bestFit="1" customWidth="1"/>
    <col min="13320" max="13320" width="1.42578125" style="241" customWidth="1"/>
    <col min="13321" max="13321" width="15.140625" style="241" bestFit="1" customWidth="1"/>
    <col min="13322" max="13322" width="1" style="241" customWidth="1"/>
    <col min="13323" max="13323" width="0" style="241" hidden="1" customWidth="1"/>
    <col min="13324" max="13324" width="1" style="241" customWidth="1"/>
    <col min="13325" max="13325" width="17" style="241" bestFit="1" customWidth="1"/>
    <col min="13326" max="13326" width="1" style="241" customWidth="1"/>
    <col min="13327" max="13327" width="15.140625" style="241" customWidth="1"/>
    <col min="13328" max="13566" width="10.85546875" style="241"/>
    <col min="13567" max="13567" width="45" style="241" customWidth="1"/>
    <col min="13568" max="13568" width="7.42578125" style="241" customWidth="1"/>
    <col min="13569" max="13569" width="14.5703125" style="241" customWidth="1"/>
    <col min="13570" max="13570" width="1.42578125" style="241" customWidth="1"/>
    <col min="13571" max="13571" width="0" style="241" hidden="1" customWidth="1"/>
    <col min="13572" max="13572" width="1.42578125" style="241" customWidth="1"/>
    <col min="13573" max="13573" width="15.85546875" style="241" customWidth="1"/>
    <col min="13574" max="13574" width="1.140625" style="241" customWidth="1"/>
    <col min="13575" max="13575" width="12.85546875" style="241" bestFit="1" customWidth="1"/>
    <col min="13576" max="13576" width="1.42578125" style="241" customWidth="1"/>
    <col min="13577" max="13577" width="15.140625" style="241" bestFit="1" customWidth="1"/>
    <col min="13578" max="13578" width="1" style="241" customWidth="1"/>
    <col min="13579" max="13579" width="0" style="241" hidden="1" customWidth="1"/>
    <col min="13580" max="13580" width="1" style="241" customWidth="1"/>
    <col min="13581" max="13581" width="17" style="241" bestFit="1" customWidth="1"/>
    <col min="13582" max="13582" width="1" style="241" customWidth="1"/>
    <col min="13583" max="13583" width="15.140625" style="241" customWidth="1"/>
    <col min="13584" max="13822" width="10.85546875" style="241"/>
    <col min="13823" max="13823" width="45" style="241" customWidth="1"/>
    <col min="13824" max="13824" width="7.42578125" style="241" customWidth="1"/>
    <col min="13825" max="13825" width="14.5703125" style="241" customWidth="1"/>
    <col min="13826" max="13826" width="1.42578125" style="241" customWidth="1"/>
    <col min="13827" max="13827" width="0" style="241" hidden="1" customWidth="1"/>
    <col min="13828" max="13828" width="1.42578125" style="241" customWidth="1"/>
    <col min="13829" max="13829" width="15.85546875" style="241" customWidth="1"/>
    <col min="13830" max="13830" width="1.140625" style="241" customWidth="1"/>
    <col min="13831" max="13831" width="12.85546875" style="241" bestFit="1" customWidth="1"/>
    <col min="13832" max="13832" width="1.42578125" style="241" customWidth="1"/>
    <col min="13833" max="13833" width="15.140625" style="241" bestFit="1" customWidth="1"/>
    <col min="13834" max="13834" width="1" style="241" customWidth="1"/>
    <col min="13835" max="13835" width="0" style="241" hidden="1" customWidth="1"/>
    <col min="13836" max="13836" width="1" style="241" customWidth="1"/>
    <col min="13837" max="13837" width="17" style="241" bestFit="1" customWidth="1"/>
    <col min="13838" max="13838" width="1" style="241" customWidth="1"/>
    <col min="13839" max="13839" width="15.140625" style="241" customWidth="1"/>
    <col min="13840" max="14078" width="10.85546875" style="241"/>
    <col min="14079" max="14079" width="45" style="241" customWidth="1"/>
    <col min="14080" max="14080" width="7.42578125" style="241" customWidth="1"/>
    <col min="14081" max="14081" width="14.5703125" style="241" customWidth="1"/>
    <col min="14082" max="14082" width="1.42578125" style="241" customWidth="1"/>
    <col min="14083" max="14083" width="0" style="241" hidden="1" customWidth="1"/>
    <col min="14084" max="14084" width="1.42578125" style="241" customWidth="1"/>
    <col min="14085" max="14085" width="15.85546875" style="241" customWidth="1"/>
    <col min="14086" max="14086" width="1.140625" style="241" customWidth="1"/>
    <col min="14087" max="14087" width="12.85546875" style="241" bestFit="1" customWidth="1"/>
    <col min="14088" max="14088" width="1.42578125" style="241" customWidth="1"/>
    <col min="14089" max="14089" width="15.140625" style="241" bestFit="1" customWidth="1"/>
    <col min="14090" max="14090" width="1" style="241" customWidth="1"/>
    <col min="14091" max="14091" width="0" style="241" hidden="1" customWidth="1"/>
    <col min="14092" max="14092" width="1" style="241" customWidth="1"/>
    <col min="14093" max="14093" width="17" style="241" bestFit="1" customWidth="1"/>
    <col min="14094" max="14094" width="1" style="241" customWidth="1"/>
    <col min="14095" max="14095" width="15.140625" style="241" customWidth="1"/>
    <col min="14096" max="14334" width="10.85546875" style="241"/>
    <col min="14335" max="14335" width="45" style="241" customWidth="1"/>
    <col min="14336" max="14336" width="7.42578125" style="241" customWidth="1"/>
    <col min="14337" max="14337" width="14.5703125" style="241" customWidth="1"/>
    <col min="14338" max="14338" width="1.42578125" style="241" customWidth="1"/>
    <col min="14339" max="14339" width="0" style="241" hidden="1" customWidth="1"/>
    <col min="14340" max="14340" width="1.42578125" style="241" customWidth="1"/>
    <col min="14341" max="14341" width="15.85546875" style="241" customWidth="1"/>
    <col min="14342" max="14342" width="1.140625" style="241" customWidth="1"/>
    <col min="14343" max="14343" width="12.85546875" style="241" bestFit="1" customWidth="1"/>
    <col min="14344" max="14344" width="1.42578125" style="241" customWidth="1"/>
    <col min="14345" max="14345" width="15.140625" style="241" bestFit="1" customWidth="1"/>
    <col min="14346" max="14346" width="1" style="241" customWidth="1"/>
    <col min="14347" max="14347" width="0" style="241" hidden="1" customWidth="1"/>
    <col min="14348" max="14348" width="1" style="241" customWidth="1"/>
    <col min="14349" max="14349" width="17" style="241" bestFit="1" customWidth="1"/>
    <col min="14350" max="14350" width="1" style="241" customWidth="1"/>
    <col min="14351" max="14351" width="15.140625" style="241" customWidth="1"/>
    <col min="14352" max="14590" width="10.85546875" style="241"/>
    <col min="14591" max="14591" width="45" style="241" customWidth="1"/>
    <col min="14592" max="14592" width="7.42578125" style="241" customWidth="1"/>
    <col min="14593" max="14593" width="14.5703125" style="241" customWidth="1"/>
    <col min="14594" max="14594" width="1.42578125" style="241" customWidth="1"/>
    <col min="14595" max="14595" width="0" style="241" hidden="1" customWidth="1"/>
    <col min="14596" max="14596" width="1.42578125" style="241" customWidth="1"/>
    <col min="14597" max="14597" width="15.85546875" style="241" customWidth="1"/>
    <col min="14598" max="14598" width="1.140625" style="241" customWidth="1"/>
    <col min="14599" max="14599" width="12.85546875" style="241" bestFit="1" customWidth="1"/>
    <col min="14600" max="14600" width="1.42578125" style="241" customWidth="1"/>
    <col min="14601" max="14601" width="15.140625" style="241" bestFit="1" customWidth="1"/>
    <col min="14602" max="14602" width="1" style="241" customWidth="1"/>
    <col min="14603" max="14603" width="0" style="241" hidden="1" customWidth="1"/>
    <col min="14604" max="14604" width="1" style="241" customWidth="1"/>
    <col min="14605" max="14605" width="17" style="241" bestFit="1" customWidth="1"/>
    <col min="14606" max="14606" width="1" style="241" customWidth="1"/>
    <col min="14607" max="14607" width="15.140625" style="241" customWidth="1"/>
    <col min="14608" max="14846" width="10.85546875" style="241"/>
    <col min="14847" max="14847" width="45" style="241" customWidth="1"/>
    <col min="14848" max="14848" width="7.42578125" style="241" customWidth="1"/>
    <col min="14849" max="14849" width="14.5703125" style="241" customWidth="1"/>
    <col min="14850" max="14850" width="1.42578125" style="241" customWidth="1"/>
    <col min="14851" max="14851" width="0" style="241" hidden="1" customWidth="1"/>
    <col min="14852" max="14852" width="1.42578125" style="241" customWidth="1"/>
    <col min="14853" max="14853" width="15.85546875" style="241" customWidth="1"/>
    <col min="14854" max="14854" width="1.140625" style="241" customWidth="1"/>
    <col min="14855" max="14855" width="12.85546875" style="241" bestFit="1" customWidth="1"/>
    <col min="14856" max="14856" width="1.42578125" style="241" customWidth="1"/>
    <col min="14857" max="14857" width="15.140625" style="241" bestFit="1" customWidth="1"/>
    <col min="14858" max="14858" width="1" style="241" customWidth="1"/>
    <col min="14859" max="14859" width="0" style="241" hidden="1" customWidth="1"/>
    <col min="14860" max="14860" width="1" style="241" customWidth="1"/>
    <col min="14861" max="14861" width="17" style="241" bestFit="1" customWidth="1"/>
    <col min="14862" max="14862" width="1" style="241" customWidth="1"/>
    <col min="14863" max="14863" width="15.140625" style="241" customWidth="1"/>
    <col min="14864" max="15102" width="10.85546875" style="241"/>
    <col min="15103" max="15103" width="45" style="241" customWidth="1"/>
    <col min="15104" max="15104" width="7.42578125" style="241" customWidth="1"/>
    <col min="15105" max="15105" width="14.5703125" style="241" customWidth="1"/>
    <col min="15106" max="15106" width="1.42578125" style="241" customWidth="1"/>
    <col min="15107" max="15107" width="0" style="241" hidden="1" customWidth="1"/>
    <col min="15108" max="15108" width="1.42578125" style="241" customWidth="1"/>
    <col min="15109" max="15109" width="15.85546875" style="241" customWidth="1"/>
    <col min="15110" max="15110" width="1.140625" style="241" customWidth="1"/>
    <col min="15111" max="15111" width="12.85546875" style="241" bestFit="1" customWidth="1"/>
    <col min="15112" max="15112" width="1.42578125" style="241" customWidth="1"/>
    <col min="15113" max="15113" width="15.140625" style="241" bestFit="1" customWidth="1"/>
    <col min="15114" max="15114" width="1" style="241" customWidth="1"/>
    <col min="15115" max="15115" width="0" style="241" hidden="1" customWidth="1"/>
    <col min="15116" max="15116" width="1" style="241" customWidth="1"/>
    <col min="15117" max="15117" width="17" style="241" bestFit="1" customWidth="1"/>
    <col min="15118" max="15118" width="1" style="241" customWidth="1"/>
    <col min="15119" max="15119" width="15.140625" style="241" customWidth="1"/>
    <col min="15120" max="15358" width="10.85546875" style="241"/>
    <col min="15359" max="15359" width="45" style="241" customWidth="1"/>
    <col min="15360" max="15360" width="7.42578125" style="241" customWidth="1"/>
    <col min="15361" max="15361" width="14.5703125" style="241" customWidth="1"/>
    <col min="15362" max="15362" width="1.42578125" style="241" customWidth="1"/>
    <col min="15363" max="15363" width="0" style="241" hidden="1" customWidth="1"/>
    <col min="15364" max="15364" width="1.42578125" style="241" customWidth="1"/>
    <col min="15365" max="15365" width="15.85546875" style="241" customWidth="1"/>
    <col min="15366" max="15366" width="1.140625" style="241" customWidth="1"/>
    <col min="15367" max="15367" width="12.85546875" style="241" bestFit="1" customWidth="1"/>
    <col min="15368" max="15368" width="1.42578125" style="241" customWidth="1"/>
    <col min="15369" max="15369" width="15.140625" style="241" bestFit="1" customWidth="1"/>
    <col min="15370" max="15370" width="1" style="241" customWidth="1"/>
    <col min="15371" max="15371" width="0" style="241" hidden="1" customWidth="1"/>
    <col min="15372" max="15372" width="1" style="241" customWidth="1"/>
    <col min="15373" max="15373" width="17" style="241" bestFit="1" customWidth="1"/>
    <col min="15374" max="15374" width="1" style="241" customWidth="1"/>
    <col min="15375" max="15375" width="15.140625" style="241" customWidth="1"/>
    <col min="15376" max="15614" width="10.85546875" style="241"/>
    <col min="15615" max="15615" width="45" style="241" customWidth="1"/>
    <col min="15616" max="15616" width="7.42578125" style="241" customWidth="1"/>
    <col min="15617" max="15617" width="14.5703125" style="241" customWidth="1"/>
    <col min="15618" max="15618" width="1.42578125" style="241" customWidth="1"/>
    <col min="15619" max="15619" width="0" style="241" hidden="1" customWidth="1"/>
    <col min="15620" max="15620" width="1.42578125" style="241" customWidth="1"/>
    <col min="15621" max="15621" width="15.85546875" style="241" customWidth="1"/>
    <col min="15622" max="15622" width="1.140625" style="241" customWidth="1"/>
    <col min="15623" max="15623" width="12.85546875" style="241" bestFit="1" customWidth="1"/>
    <col min="15624" max="15624" width="1.42578125" style="241" customWidth="1"/>
    <col min="15625" max="15625" width="15.140625" style="241" bestFit="1" customWidth="1"/>
    <col min="15626" max="15626" width="1" style="241" customWidth="1"/>
    <col min="15627" max="15627" width="0" style="241" hidden="1" customWidth="1"/>
    <col min="15628" max="15628" width="1" style="241" customWidth="1"/>
    <col min="15629" max="15629" width="17" style="241" bestFit="1" customWidth="1"/>
    <col min="15630" max="15630" width="1" style="241" customWidth="1"/>
    <col min="15631" max="15631" width="15.140625" style="241" customWidth="1"/>
    <col min="15632" max="15870" width="10.85546875" style="241"/>
    <col min="15871" max="15871" width="45" style="241" customWidth="1"/>
    <col min="15872" max="15872" width="7.42578125" style="241" customWidth="1"/>
    <col min="15873" max="15873" width="14.5703125" style="241" customWidth="1"/>
    <col min="15874" max="15874" width="1.42578125" style="241" customWidth="1"/>
    <col min="15875" max="15875" width="0" style="241" hidden="1" customWidth="1"/>
    <col min="15876" max="15876" width="1.42578125" style="241" customWidth="1"/>
    <col min="15877" max="15877" width="15.85546875" style="241" customWidth="1"/>
    <col min="15878" max="15878" width="1.140625" style="241" customWidth="1"/>
    <col min="15879" max="15879" width="12.85546875" style="241" bestFit="1" customWidth="1"/>
    <col min="15880" max="15880" width="1.42578125" style="241" customWidth="1"/>
    <col min="15881" max="15881" width="15.140625" style="241" bestFit="1" customWidth="1"/>
    <col min="15882" max="15882" width="1" style="241" customWidth="1"/>
    <col min="15883" max="15883" width="0" style="241" hidden="1" customWidth="1"/>
    <col min="15884" max="15884" width="1" style="241" customWidth="1"/>
    <col min="15885" max="15885" width="17" style="241" bestFit="1" customWidth="1"/>
    <col min="15886" max="15886" width="1" style="241" customWidth="1"/>
    <col min="15887" max="15887" width="15.140625" style="241" customWidth="1"/>
    <col min="15888" max="16126" width="10.85546875" style="241"/>
    <col min="16127" max="16127" width="45" style="241" customWidth="1"/>
    <col min="16128" max="16128" width="7.42578125" style="241" customWidth="1"/>
    <col min="16129" max="16129" width="14.5703125" style="241" customWidth="1"/>
    <col min="16130" max="16130" width="1.42578125" style="241" customWidth="1"/>
    <col min="16131" max="16131" width="0" style="241" hidden="1" customWidth="1"/>
    <col min="16132" max="16132" width="1.42578125" style="241" customWidth="1"/>
    <col min="16133" max="16133" width="15.85546875" style="241" customWidth="1"/>
    <col min="16134" max="16134" width="1.140625" style="241" customWidth="1"/>
    <col min="16135" max="16135" width="12.85546875" style="241" bestFit="1" customWidth="1"/>
    <col min="16136" max="16136" width="1.42578125" style="241" customWidth="1"/>
    <col min="16137" max="16137" width="15.140625" style="241" bestFit="1" customWidth="1"/>
    <col min="16138" max="16138" width="1" style="241" customWidth="1"/>
    <col min="16139" max="16139" width="0" style="241" hidden="1" customWidth="1"/>
    <col min="16140" max="16140" width="1" style="241" customWidth="1"/>
    <col min="16141" max="16141" width="17" style="241" bestFit="1" customWidth="1"/>
    <col min="16142" max="16142" width="1" style="241" customWidth="1"/>
    <col min="16143" max="16143" width="15.140625" style="241" customWidth="1"/>
    <col min="16144" max="16384" width="10.85546875" style="13"/>
  </cols>
  <sheetData>
    <row r="1" spans="1:15" s="13" customFormat="1" ht="18.95" customHeight="1">
      <c r="A1" s="360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01"/>
      <c r="O1" s="2"/>
    </row>
    <row r="2" spans="1:15" s="13" customFormat="1" ht="18.95" customHeight="1">
      <c r="A2" s="361" t="s">
        <v>130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302"/>
      <c r="O2" s="2"/>
    </row>
    <row r="3" spans="1:15" s="13" customFormat="1" ht="18.95" customHeight="1">
      <c r="A3" s="303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02"/>
      <c r="O3" s="2"/>
    </row>
    <row r="4" spans="1:15" s="13" customFormat="1" ht="18.95" customHeight="1">
      <c r="B4" s="535" t="s">
        <v>10</v>
      </c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</row>
    <row r="5" spans="1:15" s="13" customFormat="1" ht="18.95" customHeight="1"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04" t="s">
        <v>176</v>
      </c>
      <c r="N5" s="354"/>
      <c r="O5" s="354"/>
    </row>
    <row r="6" spans="1:15" s="13" customFormat="1" ht="18.95" customHeight="1">
      <c r="C6" s="92"/>
      <c r="D6" s="92"/>
      <c r="E6" s="92"/>
      <c r="F6" s="92"/>
      <c r="G6" s="92"/>
      <c r="H6" s="92"/>
      <c r="I6" s="546" t="s">
        <v>3</v>
      </c>
      <c r="J6" s="546"/>
      <c r="K6" s="546"/>
      <c r="L6" s="357"/>
      <c r="M6" s="305" t="s">
        <v>177</v>
      </c>
      <c r="N6" s="304"/>
      <c r="O6" s="92"/>
    </row>
    <row r="7" spans="1:15" s="13" customFormat="1" ht="18.95" customHeight="1">
      <c r="C7" s="92"/>
      <c r="D7" s="92"/>
      <c r="E7" s="92"/>
      <c r="F7" s="92"/>
      <c r="G7" s="92"/>
      <c r="H7" s="92"/>
      <c r="I7" s="357"/>
      <c r="J7" s="357"/>
      <c r="K7" s="357"/>
      <c r="L7" s="357"/>
      <c r="M7" s="357" t="s">
        <v>116</v>
      </c>
      <c r="N7" s="304"/>
      <c r="O7" s="92"/>
    </row>
    <row r="8" spans="1:15" s="13" customFormat="1" ht="18.95" customHeight="1">
      <c r="B8" s="357"/>
      <c r="C8" s="76" t="s">
        <v>85</v>
      </c>
      <c r="D8" s="15"/>
      <c r="E8" s="15"/>
      <c r="F8" s="15"/>
      <c r="G8" s="15"/>
      <c r="H8" s="15"/>
      <c r="I8" s="72"/>
      <c r="J8" s="15"/>
      <c r="K8" s="15"/>
      <c r="L8" s="15"/>
      <c r="M8" s="357" t="s">
        <v>117</v>
      </c>
      <c r="N8" s="112"/>
      <c r="O8" s="357"/>
    </row>
    <row r="9" spans="1:15" s="13" customFormat="1" ht="18.95" customHeight="1">
      <c r="A9" s="92"/>
      <c r="B9" s="14"/>
      <c r="C9" s="30" t="s">
        <v>32</v>
      </c>
      <c r="D9" s="92"/>
      <c r="E9" s="72" t="s">
        <v>90</v>
      </c>
      <c r="F9" s="72"/>
      <c r="G9" s="72"/>
      <c r="H9" s="92"/>
      <c r="I9" s="72"/>
      <c r="J9" s="357"/>
      <c r="K9" s="547"/>
      <c r="L9" s="547"/>
      <c r="M9" s="92" t="s">
        <v>118</v>
      </c>
      <c r="N9" s="304"/>
      <c r="O9" s="357" t="s">
        <v>6</v>
      </c>
    </row>
    <row r="10" spans="1:15" s="13" customFormat="1" ht="18.95" customHeight="1">
      <c r="A10" s="92"/>
      <c r="B10" s="18" t="s">
        <v>0</v>
      </c>
      <c r="C10" s="72" t="s">
        <v>86</v>
      </c>
      <c r="D10" s="357"/>
      <c r="E10" s="72" t="s">
        <v>147</v>
      </c>
      <c r="F10" s="72"/>
      <c r="G10" s="269" t="s">
        <v>205</v>
      </c>
      <c r="H10" s="357"/>
      <c r="I10" s="72" t="s">
        <v>84</v>
      </c>
      <c r="J10" s="357"/>
      <c r="K10" s="357" t="s">
        <v>5</v>
      </c>
      <c r="L10" s="72"/>
      <c r="M10" s="357" t="s">
        <v>119</v>
      </c>
      <c r="N10" s="304"/>
      <c r="O10" s="357" t="s">
        <v>48</v>
      </c>
    </row>
    <row r="11" spans="1:15" s="13" customFormat="1" ht="18.95" customHeight="1">
      <c r="A11" s="92"/>
      <c r="B11" s="306"/>
      <c r="C11" s="542" t="s">
        <v>123</v>
      </c>
      <c r="D11" s="542"/>
      <c r="E11" s="542"/>
      <c r="F11" s="542"/>
      <c r="G11" s="542"/>
      <c r="H11" s="542"/>
      <c r="I11" s="542"/>
      <c r="J11" s="542"/>
      <c r="K11" s="542"/>
      <c r="L11" s="542"/>
      <c r="M11" s="542"/>
      <c r="N11" s="542"/>
      <c r="O11" s="542"/>
    </row>
    <row r="12" spans="1:15" s="13" customFormat="1" ht="18.95" customHeight="1">
      <c r="A12" s="94" t="s">
        <v>277</v>
      </c>
      <c r="B12" s="30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</row>
    <row r="13" spans="1:15" s="13" customFormat="1" ht="18.95" customHeight="1">
      <c r="A13" s="240" t="s">
        <v>237</v>
      </c>
      <c r="B13" s="35"/>
      <c r="C13" s="216">
        <v>590983</v>
      </c>
      <c r="D13" s="216"/>
      <c r="E13" s="216">
        <v>2156723</v>
      </c>
      <c r="F13" s="216"/>
      <c r="G13" s="216">
        <v>739</v>
      </c>
      <c r="H13" s="216"/>
      <c r="I13" s="216">
        <v>59140</v>
      </c>
      <c r="J13" s="216"/>
      <c r="K13" s="216">
        <v>7270273</v>
      </c>
      <c r="L13" s="216"/>
      <c r="M13" s="216">
        <v>1001</v>
      </c>
      <c r="N13" s="217"/>
      <c r="O13" s="216">
        <f>SUM(C13:M13)</f>
        <v>10078859</v>
      </c>
    </row>
    <row r="14" spans="1:15" s="13" customFormat="1" ht="18.95" customHeight="1">
      <c r="A14" s="31"/>
      <c r="B14" s="242"/>
      <c r="C14" s="218"/>
      <c r="D14" s="220"/>
      <c r="E14" s="218"/>
      <c r="F14" s="218"/>
      <c r="G14" s="218"/>
      <c r="H14" s="218"/>
      <c r="I14" s="218"/>
      <c r="J14" s="218"/>
      <c r="K14" s="218"/>
      <c r="L14" s="218"/>
      <c r="M14" s="218"/>
      <c r="N14" s="220"/>
      <c r="O14" s="218"/>
    </row>
    <row r="15" spans="1:15" s="13" customFormat="1" ht="18.95" customHeight="1">
      <c r="A15" s="31" t="s">
        <v>193</v>
      </c>
      <c r="B15" s="31"/>
      <c r="C15" s="218"/>
      <c r="D15" s="220"/>
      <c r="E15" s="218"/>
      <c r="F15" s="218"/>
      <c r="G15" s="218"/>
      <c r="H15" s="218"/>
      <c r="I15" s="218"/>
      <c r="J15" s="218"/>
      <c r="K15" s="218"/>
      <c r="L15" s="218"/>
      <c r="M15" s="218"/>
      <c r="N15" s="220"/>
      <c r="O15" s="218"/>
    </row>
    <row r="16" spans="1:15" s="13" customFormat="1" ht="18.95" customHeight="1">
      <c r="A16" s="35" t="s">
        <v>271</v>
      </c>
      <c r="B16" s="31"/>
      <c r="C16" s="218"/>
      <c r="D16" s="220"/>
      <c r="E16" s="218"/>
      <c r="F16" s="218"/>
      <c r="G16" s="218"/>
      <c r="H16" s="218"/>
      <c r="I16" s="218"/>
      <c r="J16" s="218"/>
      <c r="K16" s="218"/>
      <c r="L16" s="218"/>
      <c r="M16" s="218"/>
      <c r="N16" s="220"/>
      <c r="O16" s="218"/>
    </row>
    <row r="17" spans="1:15" s="13" customFormat="1" ht="18.95" customHeight="1">
      <c r="A17" s="45" t="s">
        <v>208</v>
      </c>
      <c r="B17" s="356"/>
      <c r="C17" s="218">
        <v>61</v>
      </c>
      <c r="D17" s="220"/>
      <c r="E17" s="218">
        <v>3355</v>
      </c>
      <c r="F17" s="218"/>
      <c r="G17" s="218">
        <v>-160</v>
      </c>
      <c r="H17" s="218"/>
      <c r="I17" s="413">
        <v>0</v>
      </c>
      <c r="J17" s="399"/>
      <c r="K17" s="413">
        <v>0</v>
      </c>
      <c r="L17" s="399"/>
      <c r="M17" s="413">
        <v>0</v>
      </c>
      <c r="N17" s="220"/>
      <c r="O17" s="362">
        <f>SUM(C17:N17)</f>
        <v>3256</v>
      </c>
    </row>
    <row r="18" spans="1:15" s="13" customFormat="1" ht="18.95" customHeight="1">
      <c r="A18" s="45" t="s">
        <v>209</v>
      </c>
      <c r="B18" s="356"/>
      <c r="C18" s="319">
        <v>0</v>
      </c>
      <c r="D18" s="318"/>
      <c r="E18" s="467">
        <v>781</v>
      </c>
      <c r="F18" s="218"/>
      <c r="G18" s="218">
        <v>-579</v>
      </c>
      <c r="H18" s="218"/>
      <c r="I18" s="413">
        <v>0</v>
      </c>
      <c r="J18" s="399"/>
      <c r="K18" s="413">
        <v>0</v>
      </c>
      <c r="L18" s="399"/>
      <c r="M18" s="413">
        <v>0</v>
      </c>
      <c r="N18" s="220"/>
      <c r="O18" s="362">
        <f>SUM(C18:N18)</f>
        <v>202</v>
      </c>
    </row>
    <row r="19" spans="1:15" s="13" customFormat="1" ht="18.95" customHeight="1">
      <c r="A19" s="45" t="s">
        <v>184</v>
      </c>
      <c r="B19" s="356">
        <v>9</v>
      </c>
      <c r="C19" s="319">
        <v>0</v>
      </c>
      <c r="D19" s="318"/>
      <c r="E19" s="319">
        <v>0</v>
      </c>
      <c r="F19" s="218"/>
      <c r="G19" s="480">
        <v>0</v>
      </c>
      <c r="H19" s="218"/>
      <c r="I19" s="413">
        <v>0</v>
      </c>
      <c r="J19" s="399"/>
      <c r="K19" s="363">
        <f>'CF 13-14'!J82</f>
        <v>-1418506</v>
      </c>
      <c r="L19" s="399"/>
      <c r="M19" s="413">
        <v>0</v>
      </c>
      <c r="N19" s="220"/>
      <c r="O19" s="363">
        <f>SUM(C19:N19)</f>
        <v>-1418506</v>
      </c>
    </row>
    <row r="20" spans="1:15" s="13" customFormat="1" ht="18.95" customHeight="1">
      <c r="A20" s="35" t="s">
        <v>272</v>
      </c>
      <c r="B20" s="35"/>
      <c r="C20" s="222">
        <f>SUM(C17:C19)</f>
        <v>61</v>
      </c>
      <c r="D20" s="307"/>
      <c r="E20" s="222">
        <f>SUM(E17:E19)</f>
        <v>4136</v>
      </c>
      <c r="F20" s="308"/>
      <c r="G20" s="364">
        <f>SUM(G17:G19)</f>
        <v>-739</v>
      </c>
      <c r="H20" s="309"/>
      <c r="I20" s="416">
        <f>SUM(I17:I19)</f>
        <v>0</v>
      </c>
      <c r="J20" s="417"/>
      <c r="K20" s="364">
        <f>SUM(K17:K19)</f>
        <v>-1418506</v>
      </c>
      <c r="L20" s="417"/>
      <c r="M20" s="416">
        <f>SUM(M17:M19)</f>
        <v>0</v>
      </c>
      <c r="N20" s="310"/>
      <c r="O20" s="364">
        <f>SUM(O17:O19)</f>
        <v>-1415048</v>
      </c>
    </row>
    <row r="21" spans="1:15" s="13" customFormat="1" ht="18.95" hidden="1" customHeight="1">
      <c r="A21" s="31"/>
      <c r="B21" s="31"/>
      <c r="C21" s="308"/>
      <c r="D21" s="307"/>
      <c r="E21" s="308"/>
      <c r="F21" s="308"/>
      <c r="G21" s="311"/>
      <c r="H21" s="309"/>
      <c r="I21" s="417"/>
      <c r="J21" s="417"/>
      <c r="K21" s="417"/>
      <c r="L21" s="417"/>
      <c r="M21" s="417"/>
      <c r="N21" s="310"/>
      <c r="O21" s="311"/>
    </row>
    <row r="22" spans="1:15" s="13" customFormat="1" ht="18.95" customHeight="1">
      <c r="A22" s="31" t="s">
        <v>212</v>
      </c>
      <c r="B22" s="31"/>
      <c r="C22" s="365">
        <f>C20</f>
        <v>61</v>
      </c>
      <c r="D22" s="307"/>
      <c r="E22" s="365">
        <f>E20</f>
        <v>4136</v>
      </c>
      <c r="F22" s="308"/>
      <c r="G22" s="366">
        <f>G20</f>
        <v>-739</v>
      </c>
      <c r="H22" s="309"/>
      <c r="I22" s="418">
        <f>I20</f>
        <v>0</v>
      </c>
      <c r="J22" s="417"/>
      <c r="K22" s="364">
        <f>K20</f>
        <v>-1418506</v>
      </c>
      <c r="L22" s="417"/>
      <c r="M22" s="418">
        <f>M20</f>
        <v>0</v>
      </c>
      <c r="N22" s="310"/>
      <c r="O22" s="366">
        <f>O20</f>
        <v>-1415048</v>
      </c>
    </row>
    <row r="23" spans="1:15" s="13" customFormat="1" ht="18.95" customHeight="1">
      <c r="A23" s="31"/>
      <c r="B23" s="242"/>
      <c r="C23" s="218"/>
      <c r="D23" s="220"/>
      <c r="E23" s="218"/>
      <c r="F23" s="218"/>
      <c r="G23" s="218"/>
      <c r="H23" s="218"/>
      <c r="I23" s="218"/>
      <c r="J23" s="218"/>
      <c r="K23" s="218"/>
      <c r="L23" s="309"/>
      <c r="M23" s="218"/>
      <c r="N23" s="220"/>
      <c r="O23" s="218"/>
    </row>
    <row r="24" spans="1:15" s="13" customFormat="1" ht="18.95" customHeight="1">
      <c r="A24" s="31" t="s">
        <v>131</v>
      </c>
      <c r="B24" s="242"/>
      <c r="C24" s="219"/>
      <c r="D24" s="220"/>
      <c r="E24" s="219"/>
      <c r="F24" s="219"/>
      <c r="G24" s="219"/>
      <c r="H24" s="219"/>
      <c r="I24" s="219"/>
      <c r="J24" s="219"/>
      <c r="K24" s="219"/>
      <c r="L24" s="309"/>
      <c r="M24" s="219"/>
      <c r="N24" s="220"/>
      <c r="O24" s="219"/>
    </row>
    <row r="25" spans="1:15" s="13" customFormat="1" ht="18.95" customHeight="1">
      <c r="A25" s="45" t="s">
        <v>66</v>
      </c>
      <c r="B25" s="242"/>
      <c r="C25" s="413">
        <v>0</v>
      </c>
      <c r="D25" s="419"/>
      <c r="E25" s="413">
        <v>0</v>
      </c>
      <c r="F25" s="413"/>
      <c r="G25" s="413">
        <v>0</v>
      </c>
      <c r="H25" s="413"/>
      <c r="I25" s="413">
        <v>0</v>
      </c>
      <c r="J25" s="221"/>
      <c r="K25" s="312">
        <f>'PL (6 month) 7-8'!J56</f>
        <v>1960232</v>
      </c>
      <c r="L25" s="218"/>
      <c r="M25" s="415">
        <v>0</v>
      </c>
      <c r="N25" s="367"/>
      <c r="O25" s="363">
        <f>SUM(C25:N25)</f>
        <v>1960232</v>
      </c>
    </row>
    <row r="26" spans="1:15" s="13" customFormat="1" ht="18.95" customHeight="1">
      <c r="A26" s="31" t="s">
        <v>128</v>
      </c>
      <c r="B26" s="242"/>
      <c r="C26" s="416">
        <f>SUM(C25:C25)</f>
        <v>0</v>
      </c>
      <c r="D26" s="420"/>
      <c r="E26" s="416">
        <f>SUM(E25:E25)</f>
        <v>0</v>
      </c>
      <c r="F26" s="414"/>
      <c r="G26" s="416">
        <f>SUM(G25:G25)</f>
        <v>0</v>
      </c>
      <c r="H26" s="420"/>
      <c r="I26" s="364">
        <f>SUM(I25:I25)</f>
        <v>0</v>
      </c>
      <c r="J26" s="313"/>
      <c r="K26" s="222">
        <f>SUM(K25:K25)</f>
        <v>1960232</v>
      </c>
      <c r="L26" s="218"/>
      <c r="M26" s="418">
        <f>SUM(M25:M25)</f>
        <v>0</v>
      </c>
      <c r="N26" s="368"/>
      <c r="O26" s="222">
        <f>SUM(O25:O25)</f>
        <v>1960232</v>
      </c>
    </row>
    <row r="27" spans="1:15" s="13" customFormat="1" ht="18.95" customHeight="1">
      <c r="A27" s="31"/>
      <c r="B27" s="242"/>
      <c r="C27" s="223"/>
      <c r="D27" s="313"/>
      <c r="E27" s="223"/>
      <c r="F27" s="314"/>
      <c r="G27" s="223"/>
      <c r="H27" s="313"/>
      <c r="I27" s="223"/>
      <c r="J27" s="313"/>
      <c r="K27" s="223"/>
      <c r="L27" s="218"/>
      <c r="M27" s="223"/>
      <c r="N27" s="368"/>
      <c r="O27" s="223"/>
    </row>
    <row r="28" spans="1:15" s="13" customFormat="1" ht="18.95" customHeight="1" thickBot="1">
      <c r="A28" s="240" t="s">
        <v>278</v>
      </c>
      <c r="B28" s="35"/>
      <c r="C28" s="85">
        <f>C13+C26+C22</f>
        <v>591044</v>
      </c>
      <c r="D28" s="368"/>
      <c r="E28" s="85">
        <f t="shared" ref="E28:K28" si="0">E13+E26+E22</f>
        <v>2160859</v>
      </c>
      <c r="F28" s="37">
        <f t="shared" si="0"/>
        <v>0</v>
      </c>
      <c r="G28" s="428">
        <f t="shared" si="0"/>
        <v>0</v>
      </c>
      <c r="H28" s="368">
        <f t="shared" si="0"/>
        <v>0</v>
      </c>
      <c r="I28" s="85">
        <f t="shared" si="0"/>
        <v>59140</v>
      </c>
      <c r="J28" s="368">
        <f t="shared" si="0"/>
        <v>0</v>
      </c>
      <c r="K28" s="85">
        <f t="shared" si="0"/>
        <v>7811999</v>
      </c>
      <c r="L28" s="218"/>
      <c r="M28" s="85">
        <f>M13+M26+M22</f>
        <v>1001</v>
      </c>
      <c r="N28" s="37">
        <f>N13+N26+N22</f>
        <v>0</v>
      </c>
      <c r="O28" s="85">
        <f>O13+O26+O22</f>
        <v>10624043</v>
      </c>
    </row>
    <row r="29" spans="1:15" s="13" customFormat="1" ht="18.95" customHeight="1" thickTop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12"/>
    </row>
  </sheetData>
  <mergeCells count="4">
    <mergeCell ref="B4:O4"/>
    <mergeCell ref="I6:K6"/>
    <mergeCell ref="K9:L9"/>
    <mergeCell ref="C11:O11"/>
  </mergeCells>
  <pageMargins left="0.8" right="0.8" top="0.48" bottom="0.4" header="0.4" footer="0.5"/>
  <pageSetup paperSize="9" scale="79" firstPageNumber="11" fitToHeight="2" orientation="landscape" useFirstPageNumber="1" r:id="rId1"/>
  <headerFooter>
    <oddFooter>&amp;LThe accompanying notes form an integral part of the interim financial statements.&amp;C&amp;P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VU29"/>
  <sheetViews>
    <sheetView showGridLines="0" view="pageBreakPreview" topLeftCell="A7" zoomScale="60" zoomScaleNormal="78" workbookViewId="0">
      <selection activeCell="H48" sqref="H48"/>
    </sheetView>
  </sheetViews>
  <sheetFormatPr defaultColWidth="10.85546875" defaultRowHeight="18.95" customHeight="1"/>
  <cols>
    <col min="1" max="1" width="54.140625" style="13" customWidth="1"/>
    <col min="2" max="2" width="7.42578125" style="15" customWidth="1"/>
    <col min="3" max="3" width="13.5703125" style="15" customWidth="1"/>
    <col min="4" max="4" width="1.42578125" style="15" customWidth="1"/>
    <col min="5" max="5" width="12.42578125" style="15" customWidth="1"/>
    <col min="6" max="6" width="1.42578125" style="15" customWidth="1"/>
    <col min="7" max="7" width="12.42578125" style="15" customWidth="1"/>
    <col min="8" max="8" width="1.42578125" style="15" customWidth="1"/>
    <col min="9" max="9" width="13.5703125" style="15" customWidth="1"/>
    <col min="10" max="10" width="1.42578125" style="15" customWidth="1"/>
    <col min="11" max="11" width="15.42578125" style="15" customWidth="1"/>
    <col min="12" max="12" width="1.42578125" style="112" customWidth="1"/>
    <col min="13" max="13" width="13.5703125" style="13" customWidth="1"/>
    <col min="14" max="14" width="1.42578125" style="241" customWidth="1"/>
    <col min="15" max="252" width="10.85546875" style="241"/>
    <col min="253" max="253" width="45" style="241" customWidth="1"/>
    <col min="254" max="254" width="7.42578125" style="241" customWidth="1"/>
    <col min="255" max="255" width="14.5703125" style="241" customWidth="1"/>
    <col min="256" max="256" width="1.42578125" style="241" customWidth="1"/>
    <col min="257" max="257" width="0" style="241" hidden="1" customWidth="1"/>
    <col min="258" max="258" width="1.42578125" style="241" customWidth="1"/>
    <col min="259" max="259" width="15.85546875" style="241" customWidth="1"/>
    <col min="260" max="260" width="1.140625" style="241" customWidth="1"/>
    <col min="261" max="261" width="12.85546875" style="241" bestFit="1" customWidth="1"/>
    <col min="262" max="262" width="1.42578125" style="241" customWidth="1"/>
    <col min="263" max="263" width="15.140625" style="241" bestFit="1" customWidth="1"/>
    <col min="264" max="264" width="1" style="241" customWidth="1"/>
    <col min="265" max="265" width="0" style="241" hidden="1" customWidth="1"/>
    <col min="266" max="266" width="1" style="241" customWidth="1"/>
    <col min="267" max="267" width="17" style="241" bestFit="1" customWidth="1"/>
    <col min="268" max="268" width="1" style="241" customWidth="1"/>
    <col min="269" max="269" width="15.140625" style="241" customWidth="1"/>
    <col min="270" max="508" width="10.85546875" style="241"/>
    <col min="509" max="509" width="45" style="241" customWidth="1"/>
    <col min="510" max="510" width="7.42578125" style="241" customWidth="1"/>
    <col min="511" max="511" width="14.5703125" style="241" customWidth="1"/>
    <col min="512" max="512" width="1.42578125" style="241" customWidth="1"/>
    <col min="513" max="513" width="0" style="241" hidden="1" customWidth="1"/>
    <col min="514" max="514" width="1.42578125" style="241" customWidth="1"/>
    <col min="515" max="515" width="15.85546875" style="241" customWidth="1"/>
    <col min="516" max="516" width="1.140625" style="241" customWidth="1"/>
    <col min="517" max="517" width="12.85546875" style="241" bestFit="1" customWidth="1"/>
    <col min="518" max="518" width="1.42578125" style="241" customWidth="1"/>
    <col min="519" max="519" width="15.140625" style="241" bestFit="1" customWidth="1"/>
    <col min="520" max="520" width="1" style="241" customWidth="1"/>
    <col min="521" max="521" width="0" style="241" hidden="1" customWidth="1"/>
    <col min="522" max="522" width="1" style="241" customWidth="1"/>
    <col min="523" max="523" width="17" style="241" bestFit="1" customWidth="1"/>
    <col min="524" max="524" width="1" style="241" customWidth="1"/>
    <col min="525" max="525" width="15.140625" style="241" customWidth="1"/>
    <col min="526" max="764" width="10.85546875" style="241"/>
    <col min="765" max="765" width="45" style="241" customWidth="1"/>
    <col min="766" max="766" width="7.42578125" style="241" customWidth="1"/>
    <col min="767" max="767" width="14.5703125" style="241" customWidth="1"/>
    <col min="768" max="768" width="1.42578125" style="241" customWidth="1"/>
    <col min="769" max="769" width="0" style="241" hidden="1" customWidth="1"/>
    <col min="770" max="770" width="1.42578125" style="241" customWidth="1"/>
    <col min="771" max="771" width="15.85546875" style="241" customWidth="1"/>
    <col min="772" max="772" width="1.140625" style="241" customWidth="1"/>
    <col min="773" max="773" width="12.85546875" style="241" bestFit="1" customWidth="1"/>
    <col min="774" max="774" width="1.42578125" style="241" customWidth="1"/>
    <col min="775" max="775" width="15.140625" style="241" bestFit="1" customWidth="1"/>
    <col min="776" max="776" width="1" style="241" customWidth="1"/>
    <col min="777" max="777" width="0" style="241" hidden="1" customWidth="1"/>
    <col min="778" max="778" width="1" style="241" customWidth="1"/>
    <col min="779" max="779" width="17" style="241" bestFit="1" customWidth="1"/>
    <col min="780" max="780" width="1" style="241" customWidth="1"/>
    <col min="781" max="781" width="15.140625" style="241" customWidth="1"/>
    <col min="782" max="1020" width="10.85546875" style="241"/>
    <col min="1021" max="1021" width="45" style="241" customWidth="1"/>
    <col min="1022" max="1022" width="7.42578125" style="241" customWidth="1"/>
    <col min="1023" max="1023" width="14.5703125" style="241" customWidth="1"/>
    <col min="1024" max="1024" width="1.42578125" style="241" customWidth="1"/>
    <col min="1025" max="1025" width="0" style="241" hidden="1" customWidth="1"/>
    <col min="1026" max="1026" width="1.42578125" style="241" customWidth="1"/>
    <col min="1027" max="1027" width="15.85546875" style="241" customWidth="1"/>
    <col min="1028" max="1028" width="1.140625" style="241" customWidth="1"/>
    <col min="1029" max="1029" width="12.85546875" style="241" bestFit="1" customWidth="1"/>
    <col min="1030" max="1030" width="1.42578125" style="241" customWidth="1"/>
    <col min="1031" max="1031" width="15.140625" style="241" bestFit="1" customWidth="1"/>
    <col min="1032" max="1032" width="1" style="241" customWidth="1"/>
    <col min="1033" max="1033" width="0" style="241" hidden="1" customWidth="1"/>
    <col min="1034" max="1034" width="1" style="241" customWidth="1"/>
    <col min="1035" max="1035" width="17" style="241" bestFit="1" customWidth="1"/>
    <col min="1036" max="1036" width="1" style="241" customWidth="1"/>
    <col min="1037" max="1037" width="15.140625" style="241" customWidth="1"/>
    <col min="1038" max="1276" width="10.85546875" style="241"/>
    <col min="1277" max="1277" width="45" style="241" customWidth="1"/>
    <col min="1278" max="1278" width="7.42578125" style="241" customWidth="1"/>
    <col min="1279" max="1279" width="14.5703125" style="241" customWidth="1"/>
    <col min="1280" max="1280" width="1.42578125" style="241" customWidth="1"/>
    <col min="1281" max="1281" width="0" style="241" hidden="1" customWidth="1"/>
    <col min="1282" max="1282" width="1.42578125" style="241" customWidth="1"/>
    <col min="1283" max="1283" width="15.85546875" style="241" customWidth="1"/>
    <col min="1284" max="1284" width="1.140625" style="241" customWidth="1"/>
    <col min="1285" max="1285" width="12.85546875" style="241" bestFit="1" customWidth="1"/>
    <col min="1286" max="1286" width="1.42578125" style="241" customWidth="1"/>
    <col min="1287" max="1287" width="15.140625" style="241" bestFit="1" customWidth="1"/>
    <col min="1288" max="1288" width="1" style="241" customWidth="1"/>
    <col min="1289" max="1289" width="0" style="241" hidden="1" customWidth="1"/>
    <col min="1290" max="1290" width="1" style="241" customWidth="1"/>
    <col min="1291" max="1291" width="17" style="241" bestFit="1" customWidth="1"/>
    <col min="1292" max="1292" width="1" style="241" customWidth="1"/>
    <col min="1293" max="1293" width="15.140625" style="241" customWidth="1"/>
    <col min="1294" max="1532" width="10.85546875" style="241"/>
    <col min="1533" max="1533" width="45" style="241" customWidth="1"/>
    <col min="1534" max="1534" width="7.42578125" style="241" customWidth="1"/>
    <col min="1535" max="1535" width="14.5703125" style="241" customWidth="1"/>
    <col min="1536" max="1536" width="1.42578125" style="241" customWidth="1"/>
    <col min="1537" max="1537" width="0" style="241" hidden="1" customWidth="1"/>
    <col min="1538" max="1538" width="1.42578125" style="241" customWidth="1"/>
    <col min="1539" max="1539" width="15.85546875" style="241" customWidth="1"/>
    <col min="1540" max="1540" width="1.140625" style="241" customWidth="1"/>
    <col min="1541" max="1541" width="12.85546875" style="241" bestFit="1" customWidth="1"/>
    <col min="1542" max="1542" width="1.42578125" style="241" customWidth="1"/>
    <col min="1543" max="1543" width="15.140625" style="241" bestFit="1" customWidth="1"/>
    <col min="1544" max="1544" width="1" style="241" customWidth="1"/>
    <col min="1545" max="1545" width="0" style="241" hidden="1" customWidth="1"/>
    <col min="1546" max="1546" width="1" style="241" customWidth="1"/>
    <col min="1547" max="1547" width="17" style="241" bestFit="1" customWidth="1"/>
    <col min="1548" max="1548" width="1" style="241" customWidth="1"/>
    <col min="1549" max="1549" width="15.140625" style="241" customWidth="1"/>
    <col min="1550" max="1788" width="10.85546875" style="241"/>
    <col min="1789" max="1789" width="45" style="241" customWidth="1"/>
    <col min="1790" max="1790" width="7.42578125" style="241" customWidth="1"/>
    <col min="1791" max="1791" width="14.5703125" style="241" customWidth="1"/>
    <col min="1792" max="1792" width="1.42578125" style="241" customWidth="1"/>
    <col min="1793" max="1793" width="0" style="241" hidden="1" customWidth="1"/>
    <col min="1794" max="1794" width="1.42578125" style="241" customWidth="1"/>
    <col min="1795" max="1795" width="15.85546875" style="241" customWidth="1"/>
    <col min="1796" max="1796" width="1.140625" style="241" customWidth="1"/>
    <col min="1797" max="1797" width="12.85546875" style="241" bestFit="1" customWidth="1"/>
    <col min="1798" max="1798" width="1.42578125" style="241" customWidth="1"/>
    <col min="1799" max="1799" width="15.140625" style="241" bestFit="1" customWidth="1"/>
    <col min="1800" max="1800" width="1" style="241" customWidth="1"/>
    <col min="1801" max="1801" width="0" style="241" hidden="1" customWidth="1"/>
    <col min="1802" max="1802" width="1" style="241" customWidth="1"/>
    <col min="1803" max="1803" width="17" style="241" bestFit="1" customWidth="1"/>
    <col min="1804" max="1804" width="1" style="241" customWidth="1"/>
    <col min="1805" max="1805" width="15.140625" style="241" customWidth="1"/>
    <col min="1806" max="2044" width="10.85546875" style="241"/>
    <col min="2045" max="2045" width="45" style="241" customWidth="1"/>
    <col min="2046" max="2046" width="7.42578125" style="241" customWidth="1"/>
    <col min="2047" max="2047" width="14.5703125" style="241" customWidth="1"/>
    <col min="2048" max="2048" width="1.42578125" style="241" customWidth="1"/>
    <col min="2049" max="2049" width="0" style="241" hidden="1" customWidth="1"/>
    <col min="2050" max="2050" width="1.42578125" style="241" customWidth="1"/>
    <col min="2051" max="2051" width="15.85546875" style="241" customWidth="1"/>
    <col min="2052" max="2052" width="1.140625" style="241" customWidth="1"/>
    <col min="2053" max="2053" width="12.85546875" style="241" bestFit="1" customWidth="1"/>
    <col min="2054" max="2054" width="1.42578125" style="241" customWidth="1"/>
    <col min="2055" max="2055" width="15.140625" style="241" bestFit="1" customWidth="1"/>
    <col min="2056" max="2056" width="1" style="241" customWidth="1"/>
    <col min="2057" max="2057" width="0" style="241" hidden="1" customWidth="1"/>
    <col min="2058" max="2058" width="1" style="241" customWidth="1"/>
    <col min="2059" max="2059" width="17" style="241" bestFit="1" customWidth="1"/>
    <col min="2060" max="2060" width="1" style="241" customWidth="1"/>
    <col min="2061" max="2061" width="15.140625" style="241" customWidth="1"/>
    <col min="2062" max="2300" width="10.85546875" style="241"/>
    <col min="2301" max="2301" width="45" style="241" customWidth="1"/>
    <col min="2302" max="2302" width="7.42578125" style="241" customWidth="1"/>
    <col min="2303" max="2303" width="14.5703125" style="241" customWidth="1"/>
    <col min="2304" max="2304" width="1.42578125" style="241" customWidth="1"/>
    <col min="2305" max="2305" width="0" style="241" hidden="1" customWidth="1"/>
    <col min="2306" max="2306" width="1.42578125" style="241" customWidth="1"/>
    <col min="2307" max="2307" width="15.85546875" style="241" customWidth="1"/>
    <col min="2308" max="2308" width="1.140625" style="241" customWidth="1"/>
    <col min="2309" max="2309" width="12.85546875" style="241" bestFit="1" customWidth="1"/>
    <col min="2310" max="2310" width="1.42578125" style="241" customWidth="1"/>
    <col min="2311" max="2311" width="15.140625" style="241" bestFit="1" customWidth="1"/>
    <col min="2312" max="2312" width="1" style="241" customWidth="1"/>
    <col min="2313" max="2313" width="0" style="241" hidden="1" customWidth="1"/>
    <col min="2314" max="2314" width="1" style="241" customWidth="1"/>
    <col min="2315" max="2315" width="17" style="241" bestFit="1" customWidth="1"/>
    <col min="2316" max="2316" width="1" style="241" customWidth="1"/>
    <col min="2317" max="2317" width="15.140625" style="241" customWidth="1"/>
    <col min="2318" max="2556" width="10.85546875" style="241"/>
    <col min="2557" max="2557" width="45" style="241" customWidth="1"/>
    <col min="2558" max="2558" width="7.42578125" style="241" customWidth="1"/>
    <col min="2559" max="2559" width="14.5703125" style="241" customWidth="1"/>
    <col min="2560" max="2560" width="1.42578125" style="241" customWidth="1"/>
    <col min="2561" max="2561" width="0" style="241" hidden="1" customWidth="1"/>
    <col min="2562" max="2562" width="1.42578125" style="241" customWidth="1"/>
    <col min="2563" max="2563" width="15.85546875" style="241" customWidth="1"/>
    <col min="2564" max="2564" width="1.140625" style="241" customWidth="1"/>
    <col min="2565" max="2565" width="12.85546875" style="241" bestFit="1" customWidth="1"/>
    <col min="2566" max="2566" width="1.42578125" style="241" customWidth="1"/>
    <col min="2567" max="2567" width="15.140625" style="241" bestFit="1" customWidth="1"/>
    <col min="2568" max="2568" width="1" style="241" customWidth="1"/>
    <col min="2569" max="2569" width="0" style="241" hidden="1" customWidth="1"/>
    <col min="2570" max="2570" width="1" style="241" customWidth="1"/>
    <col min="2571" max="2571" width="17" style="241" bestFit="1" customWidth="1"/>
    <col min="2572" max="2572" width="1" style="241" customWidth="1"/>
    <col min="2573" max="2573" width="15.140625" style="241" customWidth="1"/>
    <col min="2574" max="2812" width="10.85546875" style="241"/>
    <col min="2813" max="2813" width="45" style="241" customWidth="1"/>
    <col min="2814" max="2814" width="7.42578125" style="241" customWidth="1"/>
    <col min="2815" max="2815" width="14.5703125" style="241" customWidth="1"/>
    <col min="2816" max="2816" width="1.42578125" style="241" customWidth="1"/>
    <col min="2817" max="2817" width="0" style="241" hidden="1" customWidth="1"/>
    <col min="2818" max="2818" width="1.42578125" style="241" customWidth="1"/>
    <col min="2819" max="2819" width="15.85546875" style="241" customWidth="1"/>
    <col min="2820" max="2820" width="1.140625" style="241" customWidth="1"/>
    <col min="2821" max="2821" width="12.85546875" style="241" bestFit="1" customWidth="1"/>
    <col min="2822" max="2822" width="1.42578125" style="241" customWidth="1"/>
    <col min="2823" max="2823" width="15.140625" style="241" bestFit="1" customWidth="1"/>
    <col min="2824" max="2824" width="1" style="241" customWidth="1"/>
    <col min="2825" max="2825" width="0" style="241" hidden="1" customWidth="1"/>
    <col min="2826" max="2826" width="1" style="241" customWidth="1"/>
    <col min="2827" max="2827" width="17" style="241" bestFit="1" customWidth="1"/>
    <col min="2828" max="2828" width="1" style="241" customWidth="1"/>
    <col min="2829" max="2829" width="15.140625" style="241" customWidth="1"/>
    <col min="2830" max="3068" width="10.85546875" style="241"/>
    <col min="3069" max="3069" width="45" style="241" customWidth="1"/>
    <col min="3070" max="3070" width="7.42578125" style="241" customWidth="1"/>
    <col min="3071" max="3071" width="14.5703125" style="241" customWidth="1"/>
    <col min="3072" max="3072" width="1.42578125" style="241" customWidth="1"/>
    <col min="3073" max="3073" width="0" style="241" hidden="1" customWidth="1"/>
    <col min="3074" max="3074" width="1.42578125" style="241" customWidth="1"/>
    <col min="3075" max="3075" width="15.85546875" style="241" customWidth="1"/>
    <col min="3076" max="3076" width="1.140625" style="241" customWidth="1"/>
    <col min="3077" max="3077" width="12.85546875" style="241" bestFit="1" customWidth="1"/>
    <col min="3078" max="3078" width="1.42578125" style="241" customWidth="1"/>
    <col min="3079" max="3079" width="15.140625" style="241" bestFit="1" customWidth="1"/>
    <col min="3080" max="3080" width="1" style="241" customWidth="1"/>
    <col min="3081" max="3081" width="0" style="241" hidden="1" customWidth="1"/>
    <col min="3082" max="3082" width="1" style="241" customWidth="1"/>
    <col min="3083" max="3083" width="17" style="241" bestFit="1" customWidth="1"/>
    <col min="3084" max="3084" width="1" style="241" customWidth="1"/>
    <col min="3085" max="3085" width="15.140625" style="241" customWidth="1"/>
    <col min="3086" max="3324" width="10.85546875" style="241"/>
    <col min="3325" max="3325" width="45" style="241" customWidth="1"/>
    <col min="3326" max="3326" width="7.42578125" style="241" customWidth="1"/>
    <col min="3327" max="3327" width="14.5703125" style="241" customWidth="1"/>
    <col min="3328" max="3328" width="1.42578125" style="241" customWidth="1"/>
    <col min="3329" max="3329" width="0" style="241" hidden="1" customWidth="1"/>
    <col min="3330" max="3330" width="1.42578125" style="241" customWidth="1"/>
    <col min="3331" max="3331" width="15.85546875" style="241" customWidth="1"/>
    <col min="3332" max="3332" width="1.140625" style="241" customWidth="1"/>
    <col min="3333" max="3333" width="12.85546875" style="241" bestFit="1" customWidth="1"/>
    <col min="3334" max="3334" width="1.42578125" style="241" customWidth="1"/>
    <col min="3335" max="3335" width="15.140625" style="241" bestFit="1" customWidth="1"/>
    <col min="3336" max="3336" width="1" style="241" customWidth="1"/>
    <col min="3337" max="3337" width="0" style="241" hidden="1" customWidth="1"/>
    <col min="3338" max="3338" width="1" style="241" customWidth="1"/>
    <col min="3339" max="3339" width="17" style="241" bestFit="1" customWidth="1"/>
    <col min="3340" max="3340" width="1" style="241" customWidth="1"/>
    <col min="3341" max="3341" width="15.140625" style="241" customWidth="1"/>
    <col min="3342" max="3580" width="10.85546875" style="241"/>
    <col min="3581" max="3581" width="45" style="241" customWidth="1"/>
    <col min="3582" max="3582" width="7.42578125" style="241" customWidth="1"/>
    <col min="3583" max="3583" width="14.5703125" style="241" customWidth="1"/>
    <col min="3584" max="3584" width="1.42578125" style="241" customWidth="1"/>
    <col min="3585" max="3585" width="0" style="241" hidden="1" customWidth="1"/>
    <col min="3586" max="3586" width="1.42578125" style="241" customWidth="1"/>
    <col min="3587" max="3587" width="15.85546875" style="241" customWidth="1"/>
    <col min="3588" max="3588" width="1.140625" style="241" customWidth="1"/>
    <col min="3589" max="3589" width="12.85546875" style="241" bestFit="1" customWidth="1"/>
    <col min="3590" max="3590" width="1.42578125" style="241" customWidth="1"/>
    <col min="3591" max="3591" width="15.140625" style="241" bestFit="1" customWidth="1"/>
    <col min="3592" max="3592" width="1" style="241" customWidth="1"/>
    <col min="3593" max="3593" width="0" style="241" hidden="1" customWidth="1"/>
    <col min="3594" max="3594" width="1" style="241" customWidth="1"/>
    <col min="3595" max="3595" width="17" style="241" bestFit="1" customWidth="1"/>
    <col min="3596" max="3596" width="1" style="241" customWidth="1"/>
    <col min="3597" max="3597" width="15.140625" style="241" customWidth="1"/>
    <col min="3598" max="3836" width="10.85546875" style="241"/>
    <col min="3837" max="3837" width="45" style="241" customWidth="1"/>
    <col min="3838" max="3838" width="7.42578125" style="241" customWidth="1"/>
    <col min="3839" max="3839" width="14.5703125" style="241" customWidth="1"/>
    <col min="3840" max="3840" width="1.42578125" style="241" customWidth="1"/>
    <col min="3841" max="3841" width="0" style="241" hidden="1" customWidth="1"/>
    <col min="3842" max="3842" width="1.42578125" style="241" customWidth="1"/>
    <col min="3843" max="3843" width="15.85546875" style="241" customWidth="1"/>
    <col min="3844" max="3844" width="1.140625" style="241" customWidth="1"/>
    <col min="3845" max="3845" width="12.85546875" style="241" bestFit="1" customWidth="1"/>
    <col min="3846" max="3846" width="1.42578125" style="241" customWidth="1"/>
    <col min="3847" max="3847" width="15.140625" style="241" bestFit="1" customWidth="1"/>
    <col min="3848" max="3848" width="1" style="241" customWidth="1"/>
    <col min="3849" max="3849" width="0" style="241" hidden="1" customWidth="1"/>
    <col min="3850" max="3850" width="1" style="241" customWidth="1"/>
    <col min="3851" max="3851" width="17" style="241" bestFit="1" customWidth="1"/>
    <col min="3852" max="3852" width="1" style="241" customWidth="1"/>
    <col min="3853" max="3853" width="15.140625" style="241" customWidth="1"/>
    <col min="3854" max="4092" width="10.85546875" style="241"/>
    <col min="4093" max="4093" width="45" style="241" customWidth="1"/>
    <col min="4094" max="4094" width="7.42578125" style="241" customWidth="1"/>
    <col min="4095" max="4095" width="14.5703125" style="241" customWidth="1"/>
    <col min="4096" max="4096" width="1.42578125" style="241" customWidth="1"/>
    <col min="4097" max="4097" width="0" style="241" hidden="1" customWidth="1"/>
    <col min="4098" max="4098" width="1.42578125" style="241" customWidth="1"/>
    <col min="4099" max="4099" width="15.85546875" style="241" customWidth="1"/>
    <col min="4100" max="4100" width="1.140625" style="241" customWidth="1"/>
    <col min="4101" max="4101" width="12.85546875" style="241" bestFit="1" customWidth="1"/>
    <col min="4102" max="4102" width="1.42578125" style="241" customWidth="1"/>
    <col min="4103" max="4103" width="15.140625" style="241" bestFit="1" customWidth="1"/>
    <col min="4104" max="4104" width="1" style="241" customWidth="1"/>
    <col min="4105" max="4105" width="0" style="241" hidden="1" customWidth="1"/>
    <col min="4106" max="4106" width="1" style="241" customWidth="1"/>
    <col min="4107" max="4107" width="17" style="241" bestFit="1" customWidth="1"/>
    <col min="4108" max="4108" width="1" style="241" customWidth="1"/>
    <col min="4109" max="4109" width="15.140625" style="241" customWidth="1"/>
    <col min="4110" max="4348" width="10.85546875" style="241"/>
    <col min="4349" max="4349" width="45" style="241" customWidth="1"/>
    <col min="4350" max="4350" width="7.42578125" style="241" customWidth="1"/>
    <col min="4351" max="4351" width="14.5703125" style="241" customWidth="1"/>
    <col min="4352" max="4352" width="1.42578125" style="241" customWidth="1"/>
    <col min="4353" max="4353" width="0" style="241" hidden="1" customWidth="1"/>
    <col min="4354" max="4354" width="1.42578125" style="241" customWidth="1"/>
    <col min="4355" max="4355" width="15.85546875" style="241" customWidth="1"/>
    <col min="4356" max="4356" width="1.140625" style="241" customWidth="1"/>
    <col min="4357" max="4357" width="12.85546875" style="241" bestFit="1" customWidth="1"/>
    <col min="4358" max="4358" width="1.42578125" style="241" customWidth="1"/>
    <col min="4359" max="4359" width="15.140625" style="241" bestFit="1" customWidth="1"/>
    <col min="4360" max="4360" width="1" style="241" customWidth="1"/>
    <col min="4361" max="4361" width="0" style="241" hidden="1" customWidth="1"/>
    <col min="4362" max="4362" width="1" style="241" customWidth="1"/>
    <col min="4363" max="4363" width="17" style="241" bestFit="1" customWidth="1"/>
    <col min="4364" max="4364" width="1" style="241" customWidth="1"/>
    <col min="4365" max="4365" width="15.140625" style="241" customWidth="1"/>
    <col min="4366" max="4604" width="10.85546875" style="241"/>
    <col min="4605" max="4605" width="45" style="241" customWidth="1"/>
    <col min="4606" max="4606" width="7.42578125" style="241" customWidth="1"/>
    <col min="4607" max="4607" width="14.5703125" style="241" customWidth="1"/>
    <col min="4608" max="4608" width="1.42578125" style="241" customWidth="1"/>
    <col min="4609" max="4609" width="0" style="241" hidden="1" customWidth="1"/>
    <col min="4610" max="4610" width="1.42578125" style="241" customWidth="1"/>
    <col min="4611" max="4611" width="15.85546875" style="241" customWidth="1"/>
    <col min="4612" max="4612" width="1.140625" style="241" customWidth="1"/>
    <col min="4613" max="4613" width="12.85546875" style="241" bestFit="1" customWidth="1"/>
    <col min="4614" max="4614" width="1.42578125" style="241" customWidth="1"/>
    <col min="4615" max="4615" width="15.140625" style="241" bestFit="1" customWidth="1"/>
    <col min="4616" max="4616" width="1" style="241" customWidth="1"/>
    <col min="4617" max="4617" width="0" style="241" hidden="1" customWidth="1"/>
    <col min="4618" max="4618" width="1" style="241" customWidth="1"/>
    <col min="4619" max="4619" width="17" style="241" bestFit="1" customWidth="1"/>
    <col min="4620" max="4620" width="1" style="241" customWidth="1"/>
    <col min="4621" max="4621" width="15.140625" style="241" customWidth="1"/>
    <col min="4622" max="4860" width="10.85546875" style="241"/>
    <col min="4861" max="4861" width="45" style="241" customWidth="1"/>
    <col min="4862" max="4862" width="7.42578125" style="241" customWidth="1"/>
    <col min="4863" max="4863" width="14.5703125" style="241" customWidth="1"/>
    <col min="4864" max="4864" width="1.42578125" style="241" customWidth="1"/>
    <col min="4865" max="4865" width="0" style="241" hidden="1" customWidth="1"/>
    <col min="4866" max="4866" width="1.42578125" style="241" customWidth="1"/>
    <col min="4867" max="4867" width="15.85546875" style="241" customWidth="1"/>
    <col min="4868" max="4868" width="1.140625" style="241" customWidth="1"/>
    <col min="4869" max="4869" width="12.85546875" style="241" bestFit="1" customWidth="1"/>
    <col min="4870" max="4870" width="1.42578125" style="241" customWidth="1"/>
    <col min="4871" max="4871" width="15.140625" style="241" bestFit="1" customWidth="1"/>
    <col min="4872" max="4872" width="1" style="241" customWidth="1"/>
    <col min="4873" max="4873" width="0" style="241" hidden="1" customWidth="1"/>
    <col min="4874" max="4874" width="1" style="241" customWidth="1"/>
    <col min="4875" max="4875" width="17" style="241" bestFit="1" customWidth="1"/>
    <col min="4876" max="4876" width="1" style="241" customWidth="1"/>
    <col min="4877" max="4877" width="15.140625" style="241" customWidth="1"/>
    <col min="4878" max="5116" width="10.85546875" style="241"/>
    <col min="5117" max="5117" width="45" style="241" customWidth="1"/>
    <col min="5118" max="5118" width="7.42578125" style="241" customWidth="1"/>
    <col min="5119" max="5119" width="14.5703125" style="241" customWidth="1"/>
    <col min="5120" max="5120" width="1.42578125" style="241" customWidth="1"/>
    <col min="5121" max="5121" width="0" style="241" hidden="1" customWidth="1"/>
    <col min="5122" max="5122" width="1.42578125" style="241" customWidth="1"/>
    <col min="5123" max="5123" width="15.85546875" style="241" customWidth="1"/>
    <col min="5124" max="5124" width="1.140625" style="241" customWidth="1"/>
    <col min="5125" max="5125" width="12.85546875" style="241" bestFit="1" customWidth="1"/>
    <col min="5126" max="5126" width="1.42578125" style="241" customWidth="1"/>
    <col min="5127" max="5127" width="15.140625" style="241" bestFit="1" customWidth="1"/>
    <col min="5128" max="5128" width="1" style="241" customWidth="1"/>
    <col min="5129" max="5129" width="0" style="241" hidden="1" customWidth="1"/>
    <col min="5130" max="5130" width="1" style="241" customWidth="1"/>
    <col min="5131" max="5131" width="17" style="241" bestFit="1" customWidth="1"/>
    <col min="5132" max="5132" width="1" style="241" customWidth="1"/>
    <col min="5133" max="5133" width="15.140625" style="241" customWidth="1"/>
    <col min="5134" max="5372" width="10.85546875" style="241"/>
    <col min="5373" max="5373" width="45" style="241" customWidth="1"/>
    <col min="5374" max="5374" width="7.42578125" style="241" customWidth="1"/>
    <col min="5375" max="5375" width="14.5703125" style="241" customWidth="1"/>
    <col min="5376" max="5376" width="1.42578125" style="241" customWidth="1"/>
    <col min="5377" max="5377" width="0" style="241" hidden="1" customWidth="1"/>
    <col min="5378" max="5378" width="1.42578125" style="241" customWidth="1"/>
    <col min="5379" max="5379" width="15.85546875" style="241" customWidth="1"/>
    <col min="5380" max="5380" width="1.140625" style="241" customWidth="1"/>
    <col min="5381" max="5381" width="12.85546875" style="241" bestFit="1" customWidth="1"/>
    <col min="5382" max="5382" width="1.42578125" style="241" customWidth="1"/>
    <col min="5383" max="5383" width="15.140625" style="241" bestFit="1" customWidth="1"/>
    <col min="5384" max="5384" width="1" style="241" customWidth="1"/>
    <col min="5385" max="5385" width="0" style="241" hidden="1" customWidth="1"/>
    <col min="5386" max="5386" width="1" style="241" customWidth="1"/>
    <col min="5387" max="5387" width="17" style="241" bestFit="1" customWidth="1"/>
    <col min="5388" max="5388" width="1" style="241" customWidth="1"/>
    <col min="5389" max="5389" width="15.140625" style="241" customWidth="1"/>
    <col min="5390" max="5628" width="10.85546875" style="241"/>
    <col min="5629" max="5629" width="45" style="241" customWidth="1"/>
    <col min="5630" max="5630" width="7.42578125" style="241" customWidth="1"/>
    <col min="5631" max="5631" width="14.5703125" style="241" customWidth="1"/>
    <col min="5632" max="5632" width="1.42578125" style="241" customWidth="1"/>
    <col min="5633" max="5633" width="0" style="241" hidden="1" customWidth="1"/>
    <col min="5634" max="5634" width="1.42578125" style="241" customWidth="1"/>
    <col min="5635" max="5635" width="15.85546875" style="241" customWidth="1"/>
    <col min="5636" max="5636" width="1.140625" style="241" customWidth="1"/>
    <col min="5637" max="5637" width="12.85546875" style="241" bestFit="1" customWidth="1"/>
    <col min="5638" max="5638" width="1.42578125" style="241" customWidth="1"/>
    <col min="5639" max="5639" width="15.140625" style="241" bestFit="1" customWidth="1"/>
    <col min="5640" max="5640" width="1" style="241" customWidth="1"/>
    <col min="5641" max="5641" width="0" style="241" hidden="1" customWidth="1"/>
    <col min="5642" max="5642" width="1" style="241" customWidth="1"/>
    <col min="5643" max="5643" width="17" style="241" bestFit="1" customWidth="1"/>
    <col min="5644" max="5644" width="1" style="241" customWidth="1"/>
    <col min="5645" max="5645" width="15.140625" style="241" customWidth="1"/>
    <col min="5646" max="5884" width="10.85546875" style="241"/>
    <col min="5885" max="5885" width="45" style="241" customWidth="1"/>
    <col min="5886" max="5886" width="7.42578125" style="241" customWidth="1"/>
    <col min="5887" max="5887" width="14.5703125" style="241" customWidth="1"/>
    <col min="5888" max="5888" width="1.42578125" style="241" customWidth="1"/>
    <col min="5889" max="5889" width="0" style="241" hidden="1" customWidth="1"/>
    <col min="5890" max="5890" width="1.42578125" style="241" customWidth="1"/>
    <col min="5891" max="5891" width="15.85546875" style="241" customWidth="1"/>
    <col min="5892" max="5892" width="1.140625" style="241" customWidth="1"/>
    <col min="5893" max="5893" width="12.85546875" style="241" bestFit="1" customWidth="1"/>
    <col min="5894" max="5894" width="1.42578125" style="241" customWidth="1"/>
    <col min="5895" max="5895" width="15.140625" style="241" bestFit="1" customWidth="1"/>
    <col min="5896" max="5896" width="1" style="241" customWidth="1"/>
    <col min="5897" max="5897" width="0" style="241" hidden="1" customWidth="1"/>
    <col min="5898" max="5898" width="1" style="241" customWidth="1"/>
    <col min="5899" max="5899" width="17" style="241" bestFit="1" customWidth="1"/>
    <col min="5900" max="5900" width="1" style="241" customWidth="1"/>
    <col min="5901" max="5901" width="15.140625" style="241" customWidth="1"/>
    <col min="5902" max="6140" width="10.85546875" style="241"/>
    <col min="6141" max="6141" width="45" style="241" customWidth="1"/>
    <col min="6142" max="6142" width="7.42578125" style="241" customWidth="1"/>
    <col min="6143" max="6143" width="14.5703125" style="241" customWidth="1"/>
    <col min="6144" max="6144" width="1.42578125" style="241" customWidth="1"/>
    <col min="6145" max="6145" width="0" style="241" hidden="1" customWidth="1"/>
    <col min="6146" max="6146" width="1.42578125" style="241" customWidth="1"/>
    <col min="6147" max="6147" width="15.85546875" style="241" customWidth="1"/>
    <col min="6148" max="6148" width="1.140625" style="241" customWidth="1"/>
    <col min="6149" max="6149" width="12.85546875" style="241" bestFit="1" customWidth="1"/>
    <col min="6150" max="6150" width="1.42578125" style="241" customWidth="1"/>
    <col min="6151" max="6151" width="15.140625" style="241" bestFit="1" customWidth="1"/>
    <col min="6152" max="6152" width="1" style="241" customWidth="1"/>
    <col min="6153" max="6153" width="0" style="241" hidden="1" customWidth="1"/>
    <col min="6154" max="6154" width="1" style="241" customWidth="1"/>
    <col min="6155" max="6155" width="17" style="241" bestFit="1" customWidth="1"/>
    <col min="6156" max="6156" width="1" style="241" customWidth="1"/>
    <col min="6157" max="6157" width="15.140625" style="241" customWidth="1"/>
    <col min="6158" max="6396" width="10.85546875" style="241"/>
    <col min="6397" max="6397" width="45" style="241" customWidth="1"/>
    <col min="6398" max="6398" width="7.42578125" style="241" customWidth="1"/>
    <col min="6399" max="6399" width="14.5703125" style="241" customWidth="1"/>
    <col min="6400" max="6400" width="1.42578125" style="241" customWidth="1"/>
    <col min="6401" max="6401" width="0" style="241" hidden="1" customWidth="1"/>
    <col min="6402" max="6402" width="1.42578125" style="241" customWidth="1"/>
    <col min="6403" max="6403" width="15.85546875" style="241" customWidth="1"/>
    <col min="6404" max="6404" width="1.140625" style="241" customWidth="1"/>
    <col min="6405" max="6405" width="12.85546875" style="241" bestFit="1" customWidth="1"/>
    <col min="6406" max="6406" width="1.42578125" style="241" customWidth="1"/>
    <col min="6407" max="6407" width="15.140625" style="241" bestFit="1" customWidth="1"/>
    <col min="6408" max="6408" width="1" style="241" customWidth="1"/>
    <col min="6409" max="6409" width="0" style="241" hidden="1" customWidth="1"/>
    <col min="6410" max="6410" width="1" style="241" customWidth="1"/>
    <col min="6411" max="6411" width="17" style="241" bestFit="1" customWidth="1"/>
    <col min="6412" max="6412" width="1" style="241" customWidth="1"/>
    <col min="6413" max="6413" width="15.140625" style="241" customWidth="1"/>
    <col min="6414" max="6652" width="10.85546875" style="241"/>
    <col min="6653" max="6653" width="45" style="241" customWidth="1"/>
    <col min="6654" max="6654" width="7.42578125" style="241" customWidth="1"/>
    <col min="6655" max="6655" width="14.5703125" style="241" customWidth="1"/>
    <col min="6656" max="6656" width="1.42578125" style="241" customWidth="1"/>
    <col min="6657" max="6657" width="0" style="241" hidden="1" customWidth="1"/>
    <col min="6658" max="6658" width="1.42578125" style="241" customWidth="1"/>
    <col min="6659" max="6659" width="15.85546875" style="241" customWidth="1"/>
    <col min="6660" max="6660" width="1.140625" style="241" customWidth="1"/>
    <col min="6661" max="6661" width="12.85546875" style="241" bestFit="1" customWidth="1"/>
    <col min="6662" max="6662" width="1.42578125" style="241" customWidth="1"/>
    <col min="6663" max="6663" width="15.140625" style="241" bestFit="1" customWidth="1"/>
    <col min="6664" max="6664" width="1" style="241" customWidth="1"/>
    <col min="6665" max="6665" width="0" style="241" hidden="1" customWidth="1"/>
    <col min="6666" max="6666" width="1" style="241" customWidth="1"/>
    <col min="6667" max="6667" width="17" style="241" bestFit="1" customWidth="1"/>
    <col min="6668" max="6668" width="1" style="241" customWidth="1"/>
    <col min="6669" max="6669" width="15.140625" style="241" customWidth="1"/>
    <col min="6670" max="6908" width="10.85546875" style="241"/>
    <col min="6909" max="6909" width="45" style="241" customWidth="1"/>
    <col min="6910" max="6910" width="7.42578125" style="241" customWidth="1"/>
    <col min="6911" max="6911" width="14.5703125" style="241" customWidth="1"/>
    <col min="6912" max="6912" width="1.42578125" style="241" customWidth="1"/>
    <col min="6913" max="6913" width="0" style="241" hidden="1" customWidth="1"/>
    <col min="6914" max="6914" width="1.42578125" style="241" customWidth="1"/>
    <col min="6915" max="6915" width="15.85546875" style="241" customWidth="1"/>
    <col min="6916" max="6916" width="1.140625" style="241" customWidth="1"/>
    <col min="6917" max="6917" width="12.85546875" style="241" bestFit="1" customWidth="1"/>
    <col min="6918" max="6918" width="1.42578125" style="241" customWidth="1"/>
    <col min="6919" max="6919" width="15.140625" style="241" bestFit="1" customWidth="1"/>
    <col min="6920" max="6920" width="1" style="241" customWidth="1"/>
    <col min="6921" max="6921" width="0" style="241" hidden="1" customWidth="1"/>
    <col min="6922" max="6922" width="1" style="241" customWidth="1"/>
    <col min="6923" max="6923" width="17" style="241" bestFit="1" customWidth="1"/>
    <col min="6924" max="6924" width="1" style="241" customWidth="1"/>
    <col min="6925" max="6925" width="15.140625" style="241" customWidth="1"/>
    <col min="6926" max="7164" width="10.85546875" style="241"/>
    <col min="7165" max="7165" width="45" style="241" customWidth="1"/>
    <col min="7166" max="7166" width="7.42578125" style="241" customWidth="1"/>
    <col min="7167" max="7167" width="14.5703125" style="241" customWidth="1"/>
    <col min="7168" max="7168" width="1.42578125" style="241" customWidth="1"/>
    <col min="7169" max="7169" width="0" style="241" hidden="1" customWidth="1"/>
    <col min="7170" max="7170" width="1.42578125" style="241" customWidth="1"/>
    <col min="7171" max="7171" width="15.85546875" style="241" customWidth="1"/>
    <col min="7172" max="7172" width="1.140625" style="241" customWidth="1"/>
    <col min="7173" max="7173" width="12.85546875" style="241" bestFit="1" customWidth="1"/>
    <col min="7174" max="7174" width="1.42578125" style="241" customWidth="1"/>
    <col min="7175" max="7175" width="15.140625" style="241" bestFit="1" customWidth="1"/>
    <col min="7176" max="7176" width="1" style="241" customWidth="1"/>
    <col min="7177" max="7177" width="0" style="241" hidden="1" customWidth="1"/>
    <col min="7178" max="7178" width="1" style="241" customWidth="1"/>
    <col min="7179" max="7179" width="17" style="241" bestFit="1" customWidth="1"/>
    <col min="7180" max="7180" width="1" style="241" customWidth="1"/>
    <col min="7181" max="7181" width="15.140625" style="241" customWidth="1"/>
    <col min="7182" max="7420" width="10.85546875" style="241"/>
    <col min="7421" max="7421" width="45" style="241" customWidth="1"/>
    <col min="7422" max="7422" width="7.42578125" style="241" customWidth="1"/>
    <col min="7423" max="7423" width="14.5703125" style="241" customWidth="1"/>
    <col min="7424" max="7424" width="1.42578125" style="241" customWidth="1"/>
    <col min="7425" max="7425" width="0" style="241" hidden="1" customWidth="1"/>
    <col min="7426" max="7426" width="1.42578125" style="241" customWidth="1"/>
    <col min="7427" max="7427" width="15.85546875" style="241" customWidth="1"/>
    <col min="7428" max="7428" width="1.140625" style="241" customWidth="1"/>
    <col min="7429" max="7429" width="12.85546875" style="241" bestFit="1" customWidth="1"/>
    <col min="7430" max="7430" width="1.42578125" style="241" customWidth="1"/>
    <col min="7431" max="7431" width="15.140625" style="241" bestFit="1" customWidth="1"/>
    <col min="7432" max="7432" width="1" style="241" customWidth="1"/>
    <col min="7433" max="7433" width="0" style="241" hidden="1" customWidth="1"/>
    <col min="7434" max="7434" width="1" style="241" customWidth="1"/>
    <col min="7435" max="7435" width="17" style="241" bestFit="1" customWidth="1"/>
    <col min="7436" max="7436" width="1" style="241" customWidth="1"/>
    <col min="7437" max="7437" width="15.140625" style="241" customWidth="1"/>
    <col min="7438" max="7676" width="10.85546875" style="241"/>
    <col min="7677" max="7677" width="45" style="241" customWidth="1"/>
    <col min="7678" max="7678" width="7.42578125" style="241" customWidth="1"/>
    <col min="7679" max="7679" width="14.5703125" style="241" customWidth="1"/>
    <col min="7680" max="7680" width="1.42578125" style="241" customWidth="1"/>
    <col min="7681" max="7681" width="0" style="241" hidden="1" customWidth="1"/>
    <col min="7682" max="7682" width="1.42578125" style="241" customWidth="1"/>
    <col min="7683" max="7683" width="15.85546875" style="241" customWidth="1"/>
    <col min="7684" max="7684" width="1.140625" style="241" customWidth="1"/>
    <col min="7685" max="7685" width="12.85546875" style="241" bestFit="1" customWidth="1"/>
    <col min="7686" max="7686" width="1.42578125" style="241" customWidth="1"/>
    <col min="7687" max="7687" width="15.140625" style="241" bestFit="1" customWidth="1"/>
    <col min="7688" max="7688" width="1" style="241" customWidth="1"/>
    <col min="7689" max="7689" width="0" style="241" hidden="1" customWidth="1"/>
    <col min="7690" max="7690" width="1" style="241" customWidth="1"/>
    <col min="7691" max="7691" width="17" style="241" bestFit="1" customWidth="1"/>
    <col min="7692" max="7692" width="1" style="241" customWidth="1"/>
    <col min="7693" max="7693" width="15.140625" style="241" customWidth="1"/>
    <col min="7694" max="7932" width="10.85546875" style="241"/>
    <col min="7933" max="7933" width="45" style="241" customWidth="1"/>
    <col min="7934" max="7934" width="7.42578125" style="241" customWidth="1"/>
    <col min="7935" max="7935" width="14.5703125" style="241" customWidth="1"/>
    <col min="7936" max="7936" width="1.42578125" style="241" customWidth="1"/>
    <col min="7937" max="7937" width="0" style="241" hidden="1" customWidth="1"/>
    <col min="7938" max="7938" width="1.42578125" style="241" customWidth="1"/>
    <col min="7939" max="7939" width="15.85546875" style="241" customWidth="1"/>
    <col min="7940" max="7940" width="1.140625" style="241" customWidth="1"/>
    <col min="7941" max="7941" width="12.85546875" style="241" bestFit="1" customWidth="1"/>
    <col min="7942" max="7942" width="1.42578125" style="241" customWidth="1"/>
    <col min="7943" max="7943" width="15.140625" style="241" bestFit="1" customWidth="1"/>
    <col min="7944" max="7944" width="1" style="241" customWidth="1"/>
    <col min="7945" max="7945" width="0" style="241" hidden="1" customWidth="1"/>
    <col min="7946" max="7946" width="1" style="241" customWidth="1"/>
    <col min="7947" max="7947" width="17" style="241" bestFit="1" customWidth="1"/>
    <col min="7948" max="7948" width="1" style="241" customWidth="1"/>
    <col min="7949" max="7949" width="15.140625" style="241" customWidth="1"/>
    <col min="7950" max="8188" width="10.85546875" style="241"/>
    <col min="8189" max="8189" width="45" style="241" customWidth="1"/>
    <col min="8190" max="8190" width="7.42578125" style="241" customWidth="1"/>
    <col min="8191" max="8191" width="14.5703125" style="241" customWidth="1"/>
    <col min="8192" max="8192" width="1.42578125" style="241" customWidth="1"/>
    <col min="8193" max="8193" width="0" style="241" hidden="1" customWidth="1"/>
    <col min="8194" max="8194" width="1.42578125" style="241" customWidth="1"/>
    <col min="8195" max="8195" width="15.85546875" style="241" customWidth="1"/>
    <col min="8196" max="8196" width="1.140625" style="241" customWidth="1"/>
    <col min="8197" max="8197" width="12.85546875" style="241" bestFit="1" customWidth="1"/>
    <col min="8198" max="8198" width="1.42578125" style="241" customWidth="1"/>
    <col min="8199" max="8199" width="15.140625" style="241" bestFit="1" customWidth="1"/>
    <col min="8200" max="8200" width="1" style="241" customWidth="1"/>
    <col min="8201" max="8201" width="0" style="241" hidden="1" customWidth="1"/>
    <col min="8202" max="8202" width="1" style="241" customWidth="1"/>
    <col min="8203" max="8203" width="17" style="241" bestFit="1" customWidth="1"/>
    <col min="8204" max="8204" width="1" style="241" customWidth="1"/>
    <col min="8205" max="8205" width="15.140625" style="241" customWidth="1"/>
    <col min="8206" max="8444" width="10.85546875" style="241"/>
    <col min="8445" max="8445" width="45" style="241" customWidth="1"/>
    <col min="8446" max="8446" width="7.42578125" style="241" customWidth="1"/>
    <col min="8447" max="8447" width="14.5703125" style="241" customWidth="1"/>
    <col min="8448" max="8448" width="1.42578125" style="241" customWidth="1"/>
    <col min="8449" max="8449" width="0" style="241" hidden="1" customWidth="1"/>
    <col min="8450" max="8450" width="1.42578125" style="241" customWidth="1"/>
    <col min="8451" max="8451" width="15.85546875" style="241" customWidth="1"/>
    <col min="8452" max="8452" width="1.140625" style="241" customWidth="1"/>
    <col min="8453" max="8453" width="12.85546875" style="241" bestFit="1" customWidth="1"/>
    <col min="8454" max="8454" width="1.42578125" style="241" customWidth="1"/>
    <col min="8455" max="8455" width="15.140625" style="241" bestFit="1" customWidth="1"/>
    <col min="8456" max="8456" width="1" style="241" customWidth="1"/>
    <col min="8457" max="8457" width="0" style="241" hidden="1" customWidth="1"/>
    <col min="8458" max="8458" width="1" style="241" customWidth="1"/>
    <col min="8459" max="8459" width="17" style="241" bestFit="1" customWidth="1"/>
    <col min="8460" max="8460" width="1" style="241" customWidth="1"/>
    <col min="8461" max="8461" width="15.140625" style="241" customWidth="1"/>
    <col min="8462" max="8700" width="10.85546875" style="241"/>
    <col min="8701" max="8701" width="45" style="241" customWidth="1"/>
    <col min="8702" max="8702" width="7.42578125" style="241" customWidth="1"/>
    <col min="8703" max="8703" width="14.5703125" style="241" customWidth="1"/>
    <col min="8704" max="8704" width="1.42578125" style="241" customWidth="1"/>
    <col min="8705" max="8705" width="0" style="241" hidden="1" customWidth="1"/>
    <col min="8706" max="8706" width="1.42578125" style="241" customWidth="1"/>
    <col min="8707" max="8707" width="15.85546875" style="241" customWidth="1"/>
    <col min="8708" max="8708" width="1.140625" style="241" customWidth="1"/>
    <col min="8709" max="8709" width="12.85546875" style="241" bestFit="1" customWidth="1"/>
    <col min="8710" max="8710" width="1.42578125" style="241" customWidth="1"/>
    <col min="8711" max="8711" width="15.140625" style="241" bestFit="1" customWidth="1"/>
    <col min="8712" max="8712" width="1" style="241" customWidth="1"/>
    <col min="8713" max="8713" width="0" style="241" hidden="1" customWidth="1"/>
    <col min="8714" max="8714" width="1" style="241" customWidth="1"/>
    <col min="8715" max="8715" width="17" style="241" bestFit="1" customWidth="1"/>
    <col min="8716" max="8716" width="1" style="241" customWidth="1"/>
    <col min="8717" max="8717" width="15.140625" style="241" customWidth="1"/>
    <col min="8718" max="8956" width="10.85546875" style="241"/>
    <col min="8957" max="8957" width="45" style="241" customWidth="1"/>
    <col min="8958" max="8958" width="7.42578125" style="241" customWidth="1"/>
    <col min="8959" max="8959" width="14.5703125" style="241" customWidth="1"/>
    <col min="8960" max="8960" width="1.42578125" style="241" customWidth="1"/>
    <col min="8961" max="8961" width="0" style="241" hidden="1" customWidth="1"/>
    <col min="8962" max="8962" width="1.42578125" style="241" customWidth="1"/>
    <col min="8963" max="8963" width="15.85546875" style="241" customWidth="1"/>
    <col min="8964" max="8964" width="1.140625" style="241" customWidth="1"/>
    <col min="8965" max="8965" width="12.85546875" style="241" bestFit="1" customWidth="1"/>
    <col min="8966" max="8966" width="1.42578125" style="241" customWidth="1"/>
    <col min="8967" max="8967" width="15.140625" style="241" bestFit="1" customWidth="1"/>
    <col min="8968" max="8968" width="1" style="241" customWidth="1"/>
    <col min="8969" max="8969" width="0" style="241" hidden="1" customWidth="1"/>
    <col min="8970" max="8970" width="1" style="241" customWidth="1"/>
    <col min="8971" max="8971" width="17" style="241" bestFit="1" customWidth="1"/>
    <col min="8972" max="8972" width="1" style="241" customWidth="1"/>
    <col min="8973" max="8973" width="15.140625" style="241" customWidth="1"/>
    <col min="8974" max="9212" width="10.85546875" style="241"/>
    <col min="9213" max="9213" width="45" style="241" customWidth="1"/>
    <col min="9214" max="9214" width="7.42578125" style="241" customWidth="1"/>
    <col min="9215" max="9215" width="14.5703125" style="241" customWidth="1"/>
    <col min="9216" max="9216" width="1.42578125" style="241" customWidth="1"/>
    <col min="9217" max="9217" width="0" style="241" hidden="1" customWidth="1"/>
    <col min="9218" max="9218" width="1.42578125" style="241" customWidth="1"/>
    <col min="9219" max="9219" width="15.85546875" style="241" customWidth="1"/>
    <col min="9220" max="9220" width="1.140625" style="241" customWidth="1"/>
    <col min="9221" max="9221" width="12.85546875" style="241" bestFit="1" customWidth="1"/>
    <col min="9222" max="9222" width="1.42578125" style="241" customWidth="1"/>
    <col min="9223" max="9223" width="15.140625" style="241" bestFit="1" customWidth="1"/>
    <col min="9224" max="9224" width="1" style="241" customWidth="1"/>
    <col min="9225" max="9225" width="0" style="241" hidden="1" customWidth="1"/>
    <col min="9226" max="9226" width="1" style="241" customWidth="1"/>
    <col min="9227" max="9227" width="17" style="241" bestFit="1" customWidth="1"/>
    <col min="9228" max="9228" width="1" style="241" customWidth="1"/>
    <col min="9229" max="9229" width="15.140625" style="241" customWidth="1"/>
    <col min="9230" max="9468" width="10.85546875" style="241"/>
    <col min="9469" max="9469" width="45" style="241" customWidth="1"/>
    <col min="9470" max="9470" width="7.42578125" style="241" customWidth="1"/>
    <col min="9471" max="9471" width="14.5703125" style="241" customWidth="1"/>
    <col min="9472" max="9472" width="1.42578125" style="241" customWidth="1"/>
    <col min="9473" max="9473" width="0" style="241" hidden="1" customWidth="1"/>
    <col min="9474" max="9474" width="1.42578125" style="241" customWidth="1"/>
    <col min="9475" max="9475" width="15.85546875" style="241" customWidth="1"/>
    <col min="9476" max="9476" width="1.140625" style="241" customWidth="1"/>
    <col min="9477" max="9477" width="12.85546875" style="241" bestFit="1" customWidth="1"/>
    <col min="9478" max="9478" width="1.42578125" style="241" customWidth="1"/>
    <col min="9479" max="9479" width="15.140625" style="241" bestFit="1" customWidth="1"/>
    <col min="9480" max="9480" width="1" style="241" customWidth="1"/>
    <col min="9481" max="9481" width="0" style="241" hidden="1" customWidth="1"/>
    <col min="9482" max="9482" width="1" style="241" customWidth="1"/>
    <col min="9483" max="9483" width="17" style="241" bestFit="1" customWidth="1"/>
    <col min="9484" max="9484" width="1" style="241" customWidth="1"/>
    <col min="9485" max="9485" width="15.140625" style="241" customWidth="1"/>
    <col min="9486" max="9724" width="10.85546875" style="241"/>
    <col min="9725" max="9725" width="45" style="241" customWidth="1"/>
    <col min="9726" max="9726" width="7.42578125" style="241" customWidth="1"/>
    <col min="9727" max="9727" width="14.5703125" style="241" customWidth="1"/>
    <col min="9728" max="9728" width="1.42578125" style="241" customWidth="1"/>
    <col min="9729" max="9729" width="0" style="241" hidden="1" customWidth="1"/>
    <col min="9730" max="9730" width="1.42578125" style="241" customWidth="1"/>
    <col min="9731" max="9731" width="15.85546875" style="241" customWidth="1"/>
    <col min="9732" max="9732" width="1.140625" style="241" customWidth="1"/>
    <col min="9733" max="9733" width="12.85546875" style="241" bestFit="1" customWidth="1"/>
    <col min="9734" max="9734" width="1.42578125" style="241" customWidth="1"/>
    <col min="9735" max="9735" width="15.140625" style="241" bestFit="1" customWidth="1"/>
    <col min="9736" max="9736" width="1" style="241" customWidth="1"/>
    <col min="9737" max="9737" width="0" style="241" hidden="1" customWidth="1"/>
    <col min="9738" max="9738" width="1" style="241" customWidth="1"/>
    <col min="9739" max="9739" width="17" style="241" bestFit="1" customWidth="1"/>
    <col min="9740" max="9740" width="1" style="241" customWidth="1"/>
    <col min="9741" max="9741" width="15.140625" style="241" customWidth="1"/>
    <col min="9742" max="9980" width="10.85546875" style="241"/>
    <col min="9981" max="9981" width="45" style="241" customWidth="1"/>
    <col min="9982" max="9982" width="7.42578125" style="241" customWidth="1"/>
    <col min="9983" max="9983" width="14.5703125" style="241" customWidth="1"/>
    <col min="9984" max="9984" width="1.42578125" style="241" customWidth="1"/>
    <col min="9985" max="9985" width="0" style="241" hidden="1" customWidth="1"/>
    <col min="9986" max="9986" width="1.42578125" style="241" customWidth="1"/>
    <col min="9987" max="9987" width="15.85546875" style="241" customWidth="1"/>
    <col min="9988" max="9988" width="1.140625" style="241" customWidth="1"/>
    <col min="9989" max="9989" width="12.85546875" style="241" bestFit="1" customWidth="1"/>
    <col min="9990" max="9990" width="1.42578125" style="241" customWidth="1"/>
    <col min="9991" max="9991" width="15.140625" style="241" bestFit="1" customWidth="1"/>
    <col min="9992" max="9992" width="1" style="241" customWidth="1"/>
    <col min="9993" max="9993" width="0" style="241" hidden="1" customWidth="1"/>
    <col min="9994" max="9994" width="1" style="241" customWidth="1"/>
    <col min="9995" max="9995" width="17" style="241" bestFit="1" customWidth="1"/>
    <col min="9996" max="9996" width="1" style="241" customWidth="1"/>
    <col min="9997" max="9997" width="15.140625" style="241" customWidth="1"/>
    <col min="9998" max="10236" width="10.85546875" style="241"/>
    <col min="10237" max="10237" width="45" style="241" customWidth="1"/>
    <col min="10238" max="10238" width="7.42578125" style="241" customWidth="1"/>
    <col min="10239" max="10239" width="14.5703125" style="241" customWidth="1"/>
    <col min="10240" max="10240" width="1.42578125" style="241" customWidth="1"/>
    <col min="10241" max="10241" width="0" style="241" hidden="1" customWidth="1"/>
    <col min="10242" max="10242" width="1.42578125" style="241" customWidth="1"/>
    <col min="10243" max="10243" width="15.85546875" style="241" customWidth="1"/>
    <col min="10244" max="10244" width="1.140625" style="241" customWidth="1"/>
    <col min="10245" max="10245" width="12.85546875" style="241" bestFit="1" customWidth="1"/>
    <col min="10246" max="10246" width="1.42578125" style="241" customWidth="1"/>
    <col min="10247" max="10247" width="15.140625" style="241" bestFit="1" customWidth="1"/>
    <col min="10248" max="10248" width="1" style="241" customWidth="1"/>
    <col min="10249" max="10249" width="0" style="241" hidden="1" customWidth="1"/>
    <col min="10250" max="10250" width="1" style="241" customWidth="1"/>
    <col min="10251" max="10251" width="17" style="241" bestFit="1" customWidth="1"/>
    <col min="10252" max="10252" width="1" style="241" customWidth="1"/>
    <col min="10253" max="10253" width="15.140625" style="241" customWidth="1"/>
    <col min="10254" max="10492" width="10.85546875" style="241"/>
    <col min="10493" max="10493" width="45" style="241" customWidth="1"/>
    <col min="10494" max="10494" width="7.42578125" style="241" customWidth="1"/>
    <col min="10495" max="10495" width="14.5703125" style="241" customWidth="1"/>
    <col min="10496" max="10496" width="1.42578125" style="241" customWidth="1"/>
    <col min="10497" max="10497" width="0" style="241" hidden="1" customWidth="1"/>
    <col min="10498" max="10498" width="1.42578125" style="241" customWidth="1"/>
    <col min="10499" max="10499" width="15.85546875" style="241" customWidth="1"/>
    <col min="10500" max="10500" width="1.140625" style="241" customWidth="1"/>
    <col min="10501" max="10501" width="12.85546875" style="241" bestFit="1" customWidth="1"/>
    <col min="10502" max="10502" width="1.42578125" style="241" customWidth="1"/>
    <col min="10503" max="10503" width="15.140625" style="241" bestFit="1" customWidth="1"/>
    <col min="10504" max="10504" width="1" style="241" customWidth="1"/>
    <col min="10505" max="10505" width="0" style="241" hidden="1" customWidth="1"/>
    <col min="10506" max="10506" width="1" style="241" customWidth="1"/>
    <col min="10507" max="10507" width="17" style="241" bestFit="1" customWidth="1"/>
    <col min="10508" max="10508" width="1" style="241" customWidth="1"/>
    <col min="10509" max="10509" width="15.140625" style="241" customWidth="1"/>
    <col min="10510" max="10748" width="10.85546875" style="241"/>
    <col min="10749" max="10749" width="45" style="241" customWidth="1"/>
    <col min="10750" max="10750" width="7.42578125" style="241" customWidth="1"/>
    <col min="10751" max="10751" width="14.5703125" style="241" customWidth="1"/>
    <col min="10752" max="10752" width="1.42578125" style="241" customWidth="1"/>
    <col min="10753" max="10753" width="0" style="241" hidden="1" customWidth="1"/>
    <col min="10754" max="10754" width="1.42578125" style="241" customWidth="1"/>
    <col min="10755" max="10755" width="15.85546875" style="241" customWidth="1"/>
    <col min="10756" max="10756" width="1.140625" style="241" customWidth="1"/>
    <col min="10757" max="10757" width="12.85546875" style="241" bestFit="1" customWidth="1"/>
    <col min="10758" max="10758" width="1.42578125" style="241" customWidth="1"/>
    <col min="10759" max="10759" width="15.140625" style="241" bestFit="1" customWidth="1"/>
    <col min="10760" max="10760" width="1" style="241" customWidth="1"/>
    <col min="10761" max="10761" width="0" style="241" hidden="1" customWidth="1"/>
    <col min="10762" max="10762" width="1" style="241" customWidth="1"/>
    <col min="10763" max="10763" width="17" style="241" bestFit="1" customWidth="1"/>
    <col min="10764" max="10764" width="1" style="241" customWidth="1"/>
    <col min="10765" max="10765" width="15.140625" style="241" customWidth="1"/>
    <col min="10766" max="11004" width="10.85546875" style="241"/>
    <col min="11005" max="11005" width="45" style="241" customWidth="1"/>
    <col min="11006" max="11006" width="7.42578125" style="241" customWidth="1"/>
    <col min="11007" max="11007" width="14.5703125" style="241" customWidth="1"/>
    <col min="11008" max="11008" width="1.42578125" style="241" customWidth="1"/>
    <col min="11009" max="11009" width="0" style="241" hidden="1" customWidth="1"/>
    <col min="11010" max="11010" width="1.42578125" style="241" customWidth="1"/>
    <col min="11011" max="11011" width="15.85546875" style="241" customWidth="1"/>
    <col min="11012" max="11012" width="1.140625" style="241" customWidth="1"/>
    <col min="11013" max="11013" width="12.85546875" style="241" bestFit="1" customWidth="1"/>
    <col min="11014" max="11014" width="1.42578125" style="241" customWidth="1"/>
    <col min="11015" max="11015" width="15.140625" style="241" bestFit="1" customWidth="1"/>
    <col min="11016" max="11016" width="1" style="241" customWidth="1"/>
    <col min="11017" max="11017" width="0" style="241" hidden="1" customWidth="1"/>
    <col min="11018" max="11018" width="1" style="241" customWidth="1"/>
    <col min="11019" max="11019" width="17" style="241" bestFit="1" customWidth="1"/>
    <col min="11020" max="11020" width="1" style="241" customWidth="1"/>
    <col min="11021" max="11021" width="15.140625" style="241" customWidth="1"/>
    <col min="11022" max="11260" width="10.85546875" style="241"/>
    <col min="11261" max="11261" width="45" style="241" customWidth="1"/>
    <col min="11262" max="11262" width="7.42578125" style="241" customWidth="1"/>
    <col min="11263" max="11263" width="14.5703125" style="241" customWidth="1"/>
    <col min="11264" max="11264" width="1.42578125" style="241" customWidth="1"/>
    <col min="11265" max="11265" width="0" style="241" hidden="1" customWidth="1"/>
    <col min="11266" max="11266" width="1.42578125" style="241" customWidth="1"/>
    <col min="11267" max="11267" width="15.85546875" style="241" customWidth="1"/>
    <col min="11268" max="11268" width="1.140625" style="241" customWidth="1"/>
    <col min="11269" max="11269" width="12.85546875" style="241" bestFit="1" customWidth="1"/>
    <col min="11270" max="11270" width="1.42578125" style="241" customWidth="1"/>
    <col min="11271" max="11271" width="15.140625" style="241" bestFit="1" customWidth="1"/>
    <col min="11272" max="11272" width="1" style="241" customWidth="1"/>
    <col min="11273" max="11273" width="0" style="241" hidden="1" customWidth="1"/>
    <col min="11274" max="11274" width="1" style="241" customWidth="1"/>
    <col min="11275" max="11275" width="17" style="241" bestFit="1" customWidth="1"/>
    <col min="11276" max="11276" width="1" style="241" customWidth="1"/>
    <col min="11277" max="11277" width="15.140625" style="241" customWidth="1"/>
    <col min="11278" max="11516" width="10.85546875" style="241"/>
    <col min="11517" max="11517" width="45" style="241" customWidth="1"/>
    <col min="11518" max="11518" width="7.42578125" style="241" customWidth="1"/>
    <col min="11519" max="11519" width="14.5703125" style="241" customWidth="1"/>
    <col min="11520" max="11520" width="1.42578125" style="241" customWidth="1"/>
    <col min="11521" max="11521" width="0" style="241" hidden="1" customWidth="1"/>
    <col min="11522" max="11522" width="1.42578125" style="241" customWidth="1"/>
    <col min="11523" max="11523" width="15.85546875" style="241" customWidth="1"/>
    <col min="11524" max="11524" width="1.140625" style="241" customWidth="1"/>
    <col min="11525" max="11525" width="12.85546875" style="241" bestFit="1" customWidth="1"/>
    <col min="11526" max="11526" width="1.42578125" style="241" customWidth="1"/>
    <col min="11527" max="11527" width="15.140625" style="241" bestFit="1" customWidth="1"/>
    <col min="11528" max="11528" width="1" style="241" customWidth="1"/>
    <col min="11529" max="11529" width="0" style="241" hidden="1" customWidth="1"/>
    <col min="11530" max="11530" width="1" style="241" customWidth="1"/>
    <col min="11531" max="11531" width="17" style="241" bestFit="1" customWidth="1"/>
    <col min="11532" max="11532" width="1" style="241" customWidth="1"/>
    <col min="11533" max="11533" width="15.140625" style="241" customWidth="1"/>
    <col min="11534" max="11772" width="10.85546875" style="241"/>
    <col min="11773" max="11773" width="45" style="241" customWidth="1"/>
    <col min="11774" max="11774" width="7.42578125" style="241" customWidth="1"/>
    <col min="11775" max="11775" width="14.5703125" style="241" customWidth="1"/>
    <col min="11776" max="11776" width="1.42578125" style="241" customWidth="1"/>
    <col min="11777" max="11777" width="0" style="241" hidden="1" customWidth="1"/>
    <col min="11778" max="11778" width="1.42578125" style="241" customWidth="1"/>
    <col min="11779" max="11779" width="15.85546875" style="241" customWidth="1"/>
    <col min="11780" max="11780" width="1.140625" style="241" customWidth="1"/>
    <col min="11781" max="11781" width="12.85546875" style="241" bestFit="1" customWidth="1"/>
    <col min="11782" max="11782" width="1.42578125" style="241" customWidth="1"/>
    <col min="11783" max="11783" width="15.140625" style="241" bestFit="1" customWidth="1"/>
    <col min="11784" max="11784" width="1" style="241" customWidth="1"/>
    <col min="11785" max="11785" width="0" style="241" hidden="1" customWidth="1"/>
    <col min="11786" max="11786" width="1" style="241" customWidth="1"/>
    <col min="11787" max="11787" width="17" style="241" bestFit="1" customWidth="1"/>
    <col min="11788" max="11788" width="1" style="241" customWidth="1"/>
    <col min="11789" max="11789" width="15.140625" style="241" customWidth="1"/>
    <col min="11790" max="12028" width="10.85546875" style="241"/>
    <col min="12029" max="12029" width="45" style="241" customWidth="1"/>
    <col min="12030" max="12030" width="7.42578125" style="241" customWidth="1"/>
    <col min="12031" max="12031" width="14.5703125" style="241" customWidth="1"/>
    <col min="12032" max="12032" width="1.42578125" style="241" customWidth="1"/>
    <col min="12033" max="12033" width="0" style="241" hidden="1" customWidth="1"/>
    <col min="12034" max="12034" width="1.42578125" style="241" customWidth="1"/>
    <col min="12035" max="12035" width="15.85546875" style="241" customWidth="1"/>
    <col min="12036" max="12036" width="1.140625" style="241" customWidth="1"/>
    <col min="12037" max="12037" width="12.85546875" style="241" bestFit="1" customWidth="1"/>
    <col min="12038" max="12038" width="1.42578125" style="241" customWidth="1"/>
    <col min="12039" max="12039" width="15.140625" style="241" bestFit="1" customWidth="1"/>
    <col min="12040" max="12040" width="1" style="241" customWidth="1"/>
    <col min="12041" max="12041" width="0" style="241" hidden="1" customWidth="1"/>
    <col min="12042" max="12042" width="1" style="241" customWidth="1"/>
    <col min="12043" max="12043" width="17" style="241" bestFit="1" customWidth="1"/>
    <col min="12044" max="12044" width="1" style="241" customWidth="1"/>
    <col min="12045" max="12045" width="15.140625" style="241" customWidth="1"/>
    <col min="12046" max="12284" width="10.85546875" style="241"/>
    <col min="12285" max="12285" width="45" style="241" customWidth="1"/>
    <col min="12286" max="12286" width="7.42578125" style="241" customWidth="1"/>
    <col min="12287" max="12287" width="14.5703125" style="241" customWidth="1"/>
    <col min="12288" max="12288" width="1.42578125" style="241" customWidth="1"/>
    <col min="12289" max="12289" width="0" style="241" hidden="1" customWidth="1"/>
    <col min="12290" max="12290" width="1.42578125" style="241" customWidth="1"/>
    <col min="12291" max="12291" width="15.85546875" style="241" customWidth="1"/>
    <col min="12292" max="12292" width="1.140625" style="241" customWidth="1"/>
    <col min="12293" max="12293" width="12.85546875" style="241" bestFit="1" customWidth="1"/>
    <col min="12294" max="12294" width="1.42578125" style="241" customWidth="1"/>
    <col min="12295" max="12295" width="15.140625" style="241" bestFit="1" customWidth="1"/>
    <col min="12296" max="12296" width="1" style="241" customWidth="1"/>
    <col min="12297" max="12297" width="0" style="241" hidden="1" customWidth="1"/>
    <col min="12298" max="12298" width="1" style="241" customWidth="1"/>
    <col min="12299" max="12299" width="17" style="241" bestFit="1" customWidth="1"/>
    <col min="12300" max="12300" width="1" style="241" customWidth="1"/>
    <col min="12301" max="12301" width="15.140625" style="241" customWidth="1"/>
    <col min="12302" max="12540" width="10.85546875" style="241"/>
    <col min="12541" max="12541" width="45" style="241" customWidth="1"/>
    <col min="12542" max="12542" width="7.42578125" style="241" customWidth="1"/>
    <col min="12543" max="12543" width="14.5703125" style="241" customWidth="1"/>
    <col min="12544" max="12544" width="1.42578125" style="241" customWidth="1"/>
    <col min="12545" max="12545" width="0" style="241" hidden="1" customWidth="1"/>
    <col min="12546" max="12546" width="1.42578125" style="241" customWidth="1"/>
    <col min="12547" max="12547" width="15.85546875" style="241" customWidth="1"/>
    <col min="12548" max="12548" width="1.140625" style="241" customWidth="1"/>
    <col min="12549" max="12549" width="12.85546875" style="241" bestFit="1" customWidth="1"/>
    <col min="12550" max="12550" width="1.42578125" style="241" customWidth="1"/>
    <col min="12551" max="12551" width="15.140625" style="241" bestFit="1" customWidth="1"/>
    <col min="12552" max="12552" width="1" style="241" customWidth="1"/>
    <col min="12553" max="12553" width="0" style="241" hidden="1" customWidth="1"/>
    <col min="12554" max="12554" width="1" style="241" customWidth="1"/>
    <col min="12555" max="12555" width="17" style="241" bestFit="1" customWidth="1"/>
    <col min="12556" max="12556" width="1" style="241" customWidth="1"/>
    <col min="12557" max="12557" width="15.140625" style="241" customWidth="1"/>
    <col min="12558" max="12796" width="10.85546875" style="241"/>
    <col min="12797" max="12797" width="45" style="241" customWidth="1"/>
    <col min="12798" max="12798" width="7.42578125" style="241" customWidth="1"/>
    <col min="12799" max="12799" width="14.5703125" style="241" customWidth="1"/>
    <col min="12800" max="12800" width="1.42578125" style="241" customWidth="1"/>
    <col min="12801" max="12801" width="0" style="241" hidden="1" customWidth="1"/>
    <col min="12802" max="12802" width="1.42578125" style="241" customWidth="1"/>
    <col min="12803" max="12803" width="15.85546875" style="241" customWidth="1"/>
    <col min="12804" max="12804" width="1.140625" style="241" customWidth="1"/>
    <col min="12805" max="12805" width="12.85546875" style="241" bestFit="1" customWidth="1"/>
    <col min="12806" max="12806" width="1.42578125" style="241" customWidth="1"/>
    <col min="12807" max="12807" width="15.140625" style="241" bestFit="1" customWidth="1"/>
    <col min="12808" max="12808" width="1" style="241" customWidth="1"/>
    <col min="12809" max="12809" width="0" style="241" hidden="1" customWidth="1"/>
    <col min="12810" max="12810" width="1" style="241" customWidth="1"/>
    <col min="12811" max="12811" width="17" style="241" bestFit="1" customWidth="1"/>
    <col min="12812" max="12812" width="1" style="241" customWidth="1"/>
    <col min="12813" max="12813" width="15.140625" style="241" customWidth="1"/>
    <col min="12814" max="13052" width="10.85546875" style="241"/>
    <col min="13053" max="13053" width="45" style="241" customWidth="1"/>
    <col min="13054" max="13054" width="7.42578125" style="241" customWidth="1"/>
    <col min="13055" max="13055" width="14.5703125" style="241" customWidth="1"/>
    <col min="13056" max="13056" width="1.42578125" style="241" customWidth="1"/>
    <col min="13057" max="13057" width="0" style="241" hidden="1" customWidth="1"/>
    <col min="13058" max="13058" width="1.42578125" style="241" customWidth="1"/>
    <col min="13059" max="13059" width="15.85546875" style="241" customWidth="1"/>
    <col min="13060" max="13060" width="1.140625" style="241" customWidth="1"/>
    <col min="13061" max="13061" width="12.85546875" style="241" bestFit="1" customWidth="1"/>
    <col min="13062" max="13062" width="1.42578125" style="241" customWidth="1"/>
    <col min="13063" max="13063" width="15.140625" style="241" bestFit="1" customWidth="1"/>
    <col min="13064" max="13064" width="1" style="241" customWidth="1"/>
    <col min="13065" max="13065" width="0" style="241" hidden="1" customWidth="1"/>
    <col min="13066" max="13066" width="1" style="241" customWidth="1"/>
    <col min="13067" max="13067" width="17" style="241" bestFit="1" customWidth="1"/>
    <col min="13068" max="13068" width="1" style="241" customWidth="1"/>
    <col min="13069" max="13069" width="15.140625" style="241" customWidth="1"/>
    <col min="13070" max="13308" width="10.85546875" style="241"/>
    <col min="13309" max="13309" width="45" style="241" customWidth="1"/>
    <col min="13310" max="13310" width="7.42578125" style="241" customWidth="1"/>
    <col min="13311" max="13311" width="14.5703125" style="241" customWidth="1"/>
    <col min="13312" max="13312" width="1.42578125" style="241" customWidth="1"/>
    <col min="13313" max="13313" width="0" style="241" hidden="1" customWidth="1"/>
    <col min="13314" max="13314" width="1.42578125" style="241" customWidth="1"/>
    <col min="13315" max="13315" width="15.85546875" style="241" customWidth="1"/>
    <col min="13316" max="13316" width="1.140625" style="241" customWidth="1"/>
    <col min="13317" max="13317" width="12.85546875" style="241" bestFit="1" customWidth="1"/>
    <col min="13318" max="13318" width="1.42578125" style="241" customWidth="1"/>
    <col min="13319" max="13319" width="15.140625" style="241" bestFit="1" customWidth="1"/>
    <col min="13320" max="13320" width="1" style="241" customWidth="1"/>
    <col min="13321" max="13321" width="0" style="241" hidden="1" customWidth="1"/>
    <col min="13322" max="13322" width="1" style="241" customWidth="1"/>
    <col min="13323" max="13323" width="17" style="241" bestFit="1" customWidth="1"/>
    <col min="13324" max="13324" width="1" style="241" customWidth="1"/>
    <col min="13325" max="13325" width="15.140625" style="241" customWidth="1"/>
    <col min="13326" max="13564" width="10.85546875" style="241"/>
    <col min="13565" max="13565" width="45" style="241" customWidth="1"/>
    <col min="13566" max="13566" width="7.42578125" style="241" customWidth="1"/>
    <col min="13567" max="13567" width="14.5703125" style="241" customWidth="1"/>
    <col min="13568" max="13568" width="1.42578125" style="241" customWidth="1"/>
    <col min="13569" max="13569" width="0" style="241" hidden="1" customWidth="1"/>
    <col min="13570" max="13570" width="1.42578125" style="241" customWidth="1"/>
    <col min="13571" max="13571" width="15.85546875" style="241" customWidth="1"/>
    <col min="13572" max="13572" width="1.140625" style="241" customWidth="1"/>
    <col min="13573" max="13573" width="12.85546875" style="241" bestFit="1" customWidth="1"/>
    <col min="13574" max="13574" width="1.42578125" style="241" customWidth="1"/>
    <col min="13575" max="13575" width="15.140625" style="241" bestFit="1" customWidth="1"/>
    <col min="13576" max="13576" width="1" style="241" customWidth="1"/>
    <col min="13577" max="13577" width="0" style="241" hidden="1" customWidth="1"/>
    <col min="13578" max="13578" width="1" style="241" customWidth="1"/>
    <col min="13579" max="13579" width="17" style="241" bestFit="1" customWidth="1"/>
    <col min="13580" max="13580" width="1" style="241" customWidth="1"/>
    <col min="13581" max="13581" width="15.140625" style="241" customWidth="1"/>
    <col min="13582" max="13820" width="10.85546875" style="241"/>
    <col min="13821" max="13821" width="45" style="241" customWidth="1"/>
    <col min="13822" max="13822" width="7.42578125" style="241" customWidth="1"/>
    <col min="13823" max="13823" width="14.5703125" style="241" customWidth="1"/>
    <col min="13824" max="13824" width="1.42578125" style="241" customWidth="1"/>
    <col min="13825" max="13825" width="0" style="241" hidden="1" customWidth="1"/>
    <col min="13826" max="13826" width="1.42578125" style="241" customWidth="1"/>
    <col min="13827" max="13827" width="15.85546875" style="241" customWidth="1"/>
    <col min="13828" max="13828" width="1.140625" style="241" customWidth="1"/>
    <col min="13829" max="13829" width="12.85546875" style="241" bestFit="1" customWidth="1"/>
    <col min="13830" max="13830" width="1.42578125" style="241" customWidth="1"/>
    <col min="13831" max="13831" width="15.140625" style="241" bestFit="1" customWidth="1"/>
    <col min="13832" max="13832" width="1" style="241" customWidth="1"/>
    <col min="13833" max="13833" width="0" style="241" hidden="1" customWidth="1"/>
    <col min="13834" max="13834" width="1" style="241" customWidth="1"/>
    <col min="13835" max="13835" width="17" style="241" bestFit="1" customWidth="1"/>
    <col min="13836" max="13836" width="1" style="241" customWidth="1"/>
    <col min="13837" max="13837" width="15.140625" style="241" customWidth="1"/>
    <col min="13838" max="14076" width="10.85546875" style="241"/>
    <col min="14077" max="14077" width="45" style="241" customWidth="1"/>
    <col min="14078" max="14078" width="7.42578125" style="241" customWidth="1"/>
    <col min="14079" max="14079" width="14.5703125" style="241" customWidth="1"/>
    <col min="14080" max="14080" width="1.42578125" style="241" customWidth="1"/>
    <col min="14081" max="14081" width="0" style="241" hidden="1" customWidth="1"/>
    <col min="14082" max="14082" width="1.42578125" style="241" customWidth="1"/>
    <col min="14083" max="14083" width="15.85546875" style="241" customWidth="1"/>
    <col min="14084" max="14084" width="1.140625" style="241" customWidth="1"/>
    <col min="14085" max="14085" width="12.85546875" style="241" bestFit="1" customWidth="1"/>
    <col min="14086" max="14086" width="1.42578125" style="241" customWidth="1"/>
    <col min="14087" max="14087" width="15.140625" style="241" bestFit="1" customWidth="1"/>
    <col min="14088" max="14088" width="1" style="241" customWidth="1"/>
    <col min="14089" max="14089" width="0" style="241" hidden="1" customWidth="1"/>
    <col min="14090" max="14090" width="1" style="241" customWidth="1"/>
    <col min="14091" max="14091" width="17" style="241" bestFit="1" customWidth="1"/>
    <col min="14092" max="14092" width="1" style="241" customWidth="1"/>
    <col min="14093" max="14093" width="15.140625" style="241" customWidth="1"/>
    <col min="14094" max="14332" width="10.85546875" style="241"/>
    <col min="14333" max="14333" width="45" style="241" customWidth="1"/>
    <col min="14334" max="14334" width="7.42578125" style="241" customWidth="1"/>
    <col min="14335" max="14335" width="14.5703125" style="241" customWidth="1"/>
    <col min="14336" max="14336" width="1.42578125" style="241" customWidth="1"/>
    <col min="14337" max="14337" width="0" style="241" hidden="1" customWidth="1"/>
    <col min="14338" max="14338" width="1.42578125" style="241" customWidth="1"/>
    <col min="14339" max="14339" width="15.85546875" style="241" customWidth="1"/>
    <col min="14340" max="14340" width="1.140625" style="241" customWidth="1"/>
    <col min="14341" max="14341" width="12.85546875" style="241" bestFit="1" customWidth="1"/>
    <col min="14342" max="14342" width="1.42578125" style="241" customWidth="1"/>
    <col min="14343" max="14343" width="15.140625" style="241" bestFit="1" customWidth="1"/>
    <col min="14344" max="14344" width="1" style="241" customWidth="1"/>
    <col min="14345" max="14345" width="0" style="241" hidden="1" customWidth="1"/>
    <col min="14346" max="14346" width="1" style="241" customWidth="1"/>
    <col min="14347" max="14347" width="17" style="241" bestFit="1" customWidth="1"/>
    <col min="14348" max="14348" width="1" style="241" customWidth="1"/>
    <col min="14349" max="14349" width="15.140625" style="241" customWidth="1"/>
    <col min="14350" max="14588" width="10.85546875" style="241"/>
    <col min="14589" max="14589" width="45" style="241" customWidth="1"/>
    <col min="14590" max="14590" width="7.42578125" style="241" customWidth="1"/>
    <col min="14591" max="14591" width="14.5703125" style="241" customWidth="1"/>
    <col min="14592" max="14592" width="1.42578125" style="241" customWidth="1"/>
    <col min="14593" max="14593" width="0" style="241" hidden="1" customWidth="1"/>
    <col min="14594" max="14594" width="1.42578125" style="241" customWidth="1"/>
    <col min="14595" max="14595" width="15.85546875" style="241" customWidth="1"/>
    <col min="14596" max="14596" width="1.140625" style="241" customWidth="1"/>
    <col min="14597" max="14597" width="12.85546875" style="241" bestFit="1" customWidth="1"/>
    <col min="14598" max="14598" width="1.42578125" style="241" customWidth="1"/>
    <col min="14599" max="14599" width="15.140625" style="241" bestFit="1" customWidth="1"/>
    <col min="14600" max="14600" width="1" style="241" customWidth="1"/>
    <col min="14601" max="14601" width="0" style="241" hidden="1" customWidth="1"/>
    <col min="14602" max="14602" width="1" style="241" customWidth="1"/>
    <col min="14603" max="14603" width="17" style="241" bestFit="1" customWidth="1"/>
    <col min="14604" max="14604" width="1" style="241" customWidth="1"/>
    <col min="14605" max="14605" width="15.140625" style="241" customWidth="1"/>
    <col min="14606" max="14844" width="10.85546875" style="241"/>
    <col min="14845" max="14845" width="45" style="241" customWidth="1"/>
    <col min="14846" max="14846" width="7.42578125" style="241" customWidth="1"/>
    <col min="14847" max="14847" width="14.5703125" style="241" customWidth="1"/>
    <col min="14848" max="14848" width="1.42578125" style="241" customWidth="1"/>
    <col min="14849" max="14849" width="0" style="241" hidden="1" customWidth="1"/>
    <col min="14850" max="14850" width="1.42578125" style="241" customWidth="1"/>
    <col min="14851" max="14851" width="15.85546875" style="241" customWidth="1"/>
    <col min="14852" max="14852" width="1.140625" style="241" customWidth="1"/>
    <col min="14853" max="14853" width="12.85546875" style="241" bestFit="1" customWidth="1"/>
    <col min="14854" max="14854" width="1.42578125" style="241" customWidth="1"/>
    <col min="14855" max="14855" width="15.140625" style="241" bestFit="1" customWidth="1"/>
    <col min="14856" max="14856" width="1" style="241" customWidth="1"/>
    <col min="14857" max="14857" width="0" style="241" hidden="1" customWidth="1"/>
    <col min="14858" max="14858" width="1" style="241" customWidth="1"/>
    <col min="14859" max="14859" width="17" style="241" bestFit="1" customWidth="1"/>
    <col min="14860" max="14860" width="1" style="241" customWidth="1"/>
    <col min="14861" max="14861" width="15.140625" style="241" customWidth="1"/>
    <col min="14862" max="15100" width="10.85546875" style="241"/>
    <col min="15101" max="15101" width="45" style="241" customWidth="1"/>
    <col min="15102" max="15102" width="7.42578125" style="241" customWidth="1"/>
    <col min="15103" max="15103" width="14.5703125" style="241" customWidth="1"/>
    <col min="15104" max="15104" width="1.42578125" style="241" customWidth="1"/>
    <col min="15105" max="15105" width="0" style="241" hidden="1" customWidth="1"/>
    <col min="15106" max="15106" width="1.42578125" style="241" customWidth="1"/>
    <col min="15107" max="15107" width="15.85546875" style="241" customWidth="1"/>
    <col min="15108" max="15108" width="1.140625" style="241" customWidth="1"/>
    <col min="15109" max="15109" width="12.85546875" style="241" bestFit="1" customWidth="1"/>
    <col min="15110" max="15110" width="1.42578125" style="241" customWidth="1"/>
    <col min="15111" max="15111" width="15.140625" style="241" bestFit="1" customWidth="1"/>
    <col min="15112" max="15112" width="1" style="241" customWidth="1"/>
    <col min="15113" max="15113" width="0" style="241" hidden="1" customWidth="1"/>
    <col min="15114" max="15114" width="1" style="241" customWidth="1"/>
    <col min="15115" max="15115" width="17" style="241" bestFit="1" customWidth="1"/>
    <col min="15116" max="15116" width="1" style="241" customWidth="1"/>
    <col min="15117" max="15117" width="15.140625" style="241" customWidth="1"/>
    <col min="15118" max="15356" width="10.85546875" style="241"/>
    <col min="15357" max="15357" width="45" style="241" customWidth="1"/>
    <col min="15358" max="15358" width="7.42578125" style="241" customWidth="1"/>
    <col min="15359" max="15359" width="14.5703125" style="241" customWidth="1"/>
    <col min="15360" max="15360" width="1.42578125" style="241" customWidth="1"/>
    <col min="15361" max="15361" width="0" style="241" hidden="1" customWidth="1"/>
    <col min="15362" max="15362" width="1.42578125" style="241" customWidth="1"/>
    <col min="15363" max="15363" width="15.85546875" style="241" customWidth="1"/>
    <col min="15364" max="15364" width="1.140625" style="241" customWidth="1"/>
    <col min="15365" max="15365" width="12.85546875" style="241" bestFit="1" customWidth="1"/>
    <col min="15366" max="15366" width="1.42578125" style="241" customWidth="1"/>
    <col min="15367" max="15367" width="15.140625" style="241" bestFit="1" customWidth="1"/>
    <col min="15368" max="15368" width="1" style="241" customWidth="1"/>
    <col min="15369" max="15369" width="0" style="241" hidden="1" customWidth="1"/>
    <col min="15370" max="15370" width="1" style="241" customWidth="1"/>
    <col min="15371" max="15371" width="17" style="241" bestFit="1" customWidth="1"/>
    <col min="15372" max="15372" width="1" style="241" customWidth="1"/>
    <col min="15373" max="15373" width="15.140625" style="241" customWidth="1"/>
    <col min="15374" max="15612" width="10.85546875" style="241"/>
    <col min="15613" max="15613" width="45" style="241" customWidth="1"/>
    <col min="15614" max="15614" width="7.42578125" style="241" customWidth="1"/>
    <col min="15615" max="15615" width="14.5703125" style="241" customWidth="1"/>
    <col min="15616" max="15616" width="1.42578125" style="241" customWidth="1"/>
    <col min="15617" max="15617" width="0" style="241" hidden="1" customWidth="1"/>
    <col min="15618" max="15618" width="1.42578125" style="241" customWidth="1"/>
    <col min="15619" max="15619" width="15.85546875" style="241" customWidth="1"/>
    <col min="15620" max="15620" width="1.140625" style="241" customWidth="1"/>
    <col min="15621" max="15621" width="12.85546875" style="241" bestFit="1" customWidth="1"/>
    <col min="15622" max="15622" width="1.42578125" style="241" customWidth="1"/>
    <col min="15623" max="15623" width="15.140625" style="241" bestFit="1" customWidth="1"/>
    <col min="15624" max="15624" width="1" style="241" customWidth="1"/>
    <col min="15625" max="15625" width="0" style="241" hidden="1" customWidth="1"/>
    <col min="15626" max="15626" width="1" style="241" customWidth="1"/>
    <col min="15627" max="15627" width="17" style="241" bestFit="1" customWidth="1"/>
    <col min="15628" max="15628" width="1" style="241" customWidth="1"/>
    <col min="15629" max="15629" width="15.140625" style="241" customWidth="1"/>
    <col min="15630" max="15868" width="10.85546875" style="241"/>
    <col min="15869" max="15869" width="45" style="241" customWidth="1"/>
    <col min="15870" max="15870" width="7.42578125" style="241" customWidth="1"/>
    <col min="15871" max="15871" width="14.5703125" style="241" customWidth="1"/>
    <col min="15872" max="15872" width="1.42578125" style="241" customWidth="1"/>
    <col min="15873" max="15873" width="0" style="241" hidden="1" customWidth="1"/>
    <col min="15874" max="15874" width="1.42578125" style="241" customWidth="1"/>
    <col min="15875" max="15875" width="15.85546875" style="241" customWidth="1"/>
    <col min="15876" max="15876" width="1.140625" style="241" customWidth="1"/>
    <col min="15877" max="15877" width="12.85546875" style="241" bestFit="1" customWidth="1"/>
    <col min="15878" max="15878" width="1.42578125" style="241" customWidth="1"/>
    <col min="15879" max="15879" width="15.140625" style="241" bestFit="1" customWidth="1"/>
    <col min="15880" max="15880" width="1" style="241" customWidth="1"/>
    <col min="15881" max="15881" width="0" style="241" hidden="1" customWidth="1"/>
    <col min="15882" max="15882" width="1" style="241" customWidth="1"/>
    <col min="15883" max="15883" width="17" style="241" bestFit="1" customWidth="1"/>
    <col min="15884" max="15884" width="1" style="241" customWidth="1"/>
    <col min="15885" max="15885" width="15.140625" style="241" customWidth="1"/>
    <col min="15886" max="16124" width="10.85546875" style="241"/>
    <col min="16125" max="16125" width="45" style="241" customWidth="1"/>
    <col min="16126" max="16126" width="7.42578125" style="241" customWidth="1"/>
    <col min="16127" max="16127" width="14.5703125" style="241" customWidth="1"/>
    <col min="16128" max="16128" width="1.42578125" style="241" customWidth="1"/>
    <col min="16129" max="16129" width="0" style="241" hidden="1" customWidth="1"/>
    <col min="16130" max="16130" width="1.42578125" style="241" customWidth="1"/>
    <col min="16131" max="16131" width="15.85546875" style="241" customWidth="1"/>
    <col min="16132" max="16132" width="1.140625" style="241" customWidth="1"/>
    <col min="16133" max="16133" width="12.85546875" style="241" bestFit="1" customWidth="1"/>
    <col min="16134" max="16134" width="1.42578125" style="241" customWidth="1"/>
    <col min="16135" max="16135" width="15.140625" style="241" bestFit="1" customWidth="1"/>
    <col min="16136" max="16136" width="1" style="241" customWidth="1"/>
    <col min="16137" max="16137" width="0" style="241" hidden="1" customWidth="1"/>
    <col min="16138" max="16138" width="1" style="241" customWidth="1"/>
    <col min="16139" max="16139" width="17" style="241" bestFit="1" customWidth="1"/>
    <col min="16140" max="16140" width="1" style="241" customWidth="1"/>
    <col min="16141" max="16141" width="15.140625" style="241" customWidth="1"/>
    <col min="16142" max="16384" width="10.85546875" style="13"/>
  </cols>
  <sheetData>
    <row r="1" spans="1:13" s="13" customFormat="1" ht="18.95" customHeight="1">
      <c r="A1" s="360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301"/>
      <c r="M1" s="2"/>
    </row>
    <row r="2" spans="1:13" s="13" customFormat="1" ht="18.95" customHeight="1">
      <c r="A2" s="361" t="s">
        <v>130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302"/>
      <c r="M2" s="2"/>
    </row>
    <row r="3" spans="1:13" s="13" customFormat="1" ht="18.95" customHeight="1">
      <c r="A3" s="303"/>
      <c r="B3" s="40"/>
      <c r="C3" s="40"/>
      <c r="D3" s="40"/>
      <c r="E3" s="40"/>
      <c r="F3" s="40"/>
      <c r="G3" s="40"/>
      <c r="H3" s="40"/>
      <c r="I3" s="40"/>
      <c r="J3" s="40"/>
      <c r="K3" s="40"/>
      <c r="L3" s="302"/>
      <c r="M3" s="2"/>
    </row>
    <row r="4" spans="1:13" s="13" customFormat="1" ht="18.95" customHeight="1">
      <c r="B4" s="535" t="s">
        <v>10</v>
      </c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</row>
    <row r="5" spans="1:13" s="13" customFormat="1" ht="18.95" customHeight="1">
      <c r="C5" s="387"/>
      <c r="D5" s="387"/>
      <c r="E5" s="387"/>
      <c r="F5" s="387"/>
      <c r="G5" s="387"/>
      <c r="H5" s="387"/>
      <c r="I5" s="387"/>
      <c r="J5" s="387"/>
      <c r="K5" s="304" t="s">
        <v>176</v>
      </c>
      <c r="L5" s="387"/>
      <c r="M5" s="387"/>
    </row>
    <row r="6" spans="1:13" s="13" customFormat="1" ht="18.95" customHeight="1">
      <c r="C6" s="92"/>
      <c r="D6" s="92"/>
      <c r="E6" s="92"/>
      <c r="F6" s="92"/>
      <c r="G6" s="546" t="s">
        <v>3</v>
      </c>
      <c r="H6" s="546"/>
      <c r="I6" s="546"/>
      <c r="J6" s="389"/>
      <c r="K6" s="305" t="s">
        <v>177</v>
      </c>
      <c r="L6" s="304"/>
      <c r="M6" s="92"/>
    </row>
    <row r="7" spans="1:13" s="13" customFormat="1" ht="18.95" customHeight="1">
      <c r="C7" s="92"/>
      <c r="D7" s="92"/>
      <c r="E7" s="92"/>
      <c r="F7" s="92"/>
      <c r="G7" s="389"/>
      <c r="H7" s="389"/>
      <c r="I7" s="389"/>
      <c r="J7" s="389"/>
      <c r="K7" s="389" t="s">
        <v>116</v>
      </c>
      <c r="L7" s="304"/>
      <c r="M7" s="92"/>
    </row>
    <row r="8" spans="1:13" s="13" customFormat="1" ht="18.95" customHeight="1">
      <c r="B8" s="389"/>
      <c r="C8" s="76" t="s">
        <v>85</v>
      </c>
      <c r="D8" s="15"/>
      <c r="E8" s="15"/>
      <c r="F8" s="15"/>
      <c r="G8" s="72"/>
      <c r="H8" s="15"/>
      <c r="I8" s="15"/>
      <c r="J8" s="15"/>
      <c r="K8" s="389" t="s">
        <v>117</v>
      </c>
      <c r="L8" s="112"/>
      <c r="M8" s="389"/>
    </row>
    <row r="9" spans="1:13" s="13" customFormat="1" ht="18.95" customHeight="1">
      <c r="A9" s="92"/>
      <c r="B9" s="14"/>
      <c r="C9" s="30" t="s">
        <v>32</v>
      </c>
      <c r="D9" s="92"/>
      <c r="E9" s="72" t="s">
        <v>90</v>
      </c>
      <c r="F9" s="72"/>
      <c r="G9" s="72"/>
      <c r="H9" s="389"/>
      <c r="I9" s="547"/>
      <c r="J9" s="547"/>
      <c r="K9" s="92" t="s">
        <v>118</v>
      </c>
      <c r="L9" s="304"/>
      <c r="M9" s="389" t="s">
        <v>6</v>
      </c>
    </row>
    <row r="10" spans="1:13" s="13" customFormat="1" ht="18.95" customHeight="1">
      <c r="A10" s="92"/>
      <c r="B10" s="18" t="s">
        <v>0</v>
      </c>
      <c r="C10" s="72" t="s">
        <v>86</v>
      </c>
      <c r="D10" s="389"/>
      <c r="E10" s="72" t="s">
        <v>147</v>
      </c>
      <c r="F10" s="72"/>
      <c r="G10" s="72" t="s">
        <v>84</v>
      </c>
      <c r="H10" s="389"/>
      <c r="I10" s="389" t="s">
        <v>5</v>
      </c>
      <c r="J10" s="72"/>
      <c r="K10" s="389" t="s">
        <v>119</v>
      </c>
      <c r="L10" s="304"/>
      <c r="M10" s="389" t="s">
        <v>48</v>
      </c>
    </row>
    <row r="11" spans="1:13" s="13" customFormat="1" ht="18.95" customHeight="1">
      <c r="A11" s="92"/>
      <c r="B11" s="306"/>
      <c r="C11" s="542" t="s">
        <v>123</v>
      </c>
      <c r="D11" s="542"/>
      <c r="E11" s="542"/>
      <c r="F11" s="542"/>
      <c r="G11" s="542"/>
      <c r="H11" s="542"/>
      <c r="I11" s="542"/>
      <c r="J11" s="542"/>
      <c r="K11" s="542"/>
      <c r="L11" s="542"/>
      <c r="M11" s="542"/>
    </row>
    <row r="12" spans="1:13" s="13" customFormat="1" ht="18.95" customHeight="1">
      <c r="A12" s="94" t="s">
        <v>279</v>
      </c>
      <c r="B12" s="306"/>
      <c r="C12" s="388"/>
      <c r="D12" s="388"/>
      <c r="E12" s="388"/>
      <c r="F12" s="388"/>
      <c r="G12" s="388"/>
      <c r="H12" s="388"/>
      <c r="I12" s="388"/>
      <c r="J12" s="388"/>
      <c r="K12" s="388"/>
      <c r="L12" s="388"/>
      <c r="M12" s="388"/>
    </row>
    <row r="13" spans="1:13" s="13" customFormat="1" ht="18.95" customHeight="1">
      <c r="A13" s="240" t="s">
        <v>245</v>
      </c>
      <c r="B13" s="35"/>
      <c r="C13" s="216">
        <v>591044</v>
      </c>
      <c r="D13" s="216"/>
      <c r="E13" s="216">
        <v>2160859</v>
      </c>
      <c r="F13" s="216">
        <v>0</v>
      </c>
      <c r="G13" s="216">
        <v>59140</v>
      </c>
      <c r="H13" s="216">
        <v>0</v>
      </c>
      <c r="I13" s="216">
        <v>7992046</v>
      </c>
      <c r="J13" s="216">
        <v>0</v>
      </c>
      <c r="K13" s="216">
        <v>1001</v>
      </c>
      <c r="L13" s="217"/>
      <c r="M13" s="216">
        <f>SUM(C13:K13)</f>
        <v>10804090</v>
      </c>
    </row>
    <row r="14" spans="1:13" s="13" customFormat="1" ht="18.95" customHeight="1">
      <c r="A14" s="31"/>
      <c r="B14" s="242"/>
      <c r="C14" s="218"/>
      <c r="D14" s="220"/>
      <c r="E14" s="218"/>
      <c r="F14" s="218"/>
      <c r="G14" s="218"/>
      <c r="H14" s="218"/>
      <c r="I14" s="218"/>
      <c r="J14" s="218"/>
      <c r="K14" s="218"/>
      <c r="L14" s="220"/>
      <c r="M14" s="218"/>
    </row>
    <row r="15" spans="1:13" s="13" customFormat="1" ht="18.95" customHeight="1">
      <c r="A15" s="31" t="s">
        <v>193</v>
      </c>
      <c r="B15" s="31"/>
      <c r="C15" s="218"/>
      <c r="D15" s="220"/>
      <c r="E15" s="218"/>
      <c r="F15" s="218"/>
      <c r="G15" s="218"/>
      <c r="H15" s="218"/>
      <c r="I15" s="218"/>
      <c r="J15" s="218"/>
      <c r="K15" s="218"/>
      <c r="L15" s="220"/>
      <c r="M15" s="218"/>
    </row>
    <row r="16" spans="1:13" s="13" customFormat="1" ht="18.95" customHeight="1">
      <c r="A16" s="35" t="s">
        <v>273</v>
      </c>
      <c r="B16" s="31"/>
      <c r="C16" s="218"/>
      <c r="D16" s="220"/>
      <c r="E16" s="218"/>
      <c r="F16" s="218"/>
      <c r="G16" s="218"/>
      <c r="H16" s="218"/>
      <c r="I16" s="218"/>
      <c r="J16" s="218"/>
      <c r="K16" s="218"/>
      <c r="L16" s="220"/>
      <c r="M16" s="218"/>
    </row>
    <row r="17" spans="1:13" s="13" customFormat="1" ht="18.95" hidden="1" customHeight="1">
      <c r="A17" s="45" t="s">
        <v>208</v>
      </c>
      <c r="B17" s="388"/>
      <c r="C17" s="218"/>
      <c r="D17" s="220"/>
      <c r="E17" s="218"/>
      <c r="F17" s="218"/>
      <c r="G17" s="221"/>
      <c r="H17" s="218"/>
      <c r="I17" s="221"/>
      <c r="J17" s="218"/>
      <c r="K17" s="221"/>
      <c r="L17" s="220"/>
      <c r="M17" s="362"/>
    </row>
    <row r="18" spans="1:13" s="13" customFormat="1" ht="18.95" hidden="1" customHeight="1">
      <c r="A18" s="45" t="s">
        <v>209</v>
      </c>
      <c r="B18" s="388"/>
      <c r="C18" s="402"/>
      <c r="D18" s="403"/>
      <c r="E18" s="402"/>
      <c r="F18" s="399"/>
      <c r="G18" s="413"/>
      <c r="H18" s="399"/>
      <c r="I18" s="413"/>
      <c r="J18" s="399"/>
      <c r="K18" s="413"/>
      <c r="L18" s="400"/>
      <c r="M18" s="413"/>
    </row>
    <row r="19" spans="1:13" s="13" customFormat="1" ht="18.95" customHeight="1">
      <c r="A19" s="45" t="s">
        <v>184</v>
      </c>
      <c r="B19" s="388">
        <v>9</v>
      </c>
      <c r="C19" s="413">
        <v>0</v>
      </c>
      <c r="D19" s="403"/>
      <c r="E19" s="413">
        <v>0</v>
      </c>
      <c r="F19" s="399"/>
      <c r="G19" s="415">
        <v>0</v>
      </c>
      <c r="H19" s="399"/>
      <c r="I19" s="363">
        <f>'CF 13-14'!H82</f>
        <v>-1536716</v>
      </c>
      <c r="J19" s="399"/>
      <c r="K19" s="415">
        <v>0</v>
      </c>
      <c r="L19" s="400"/>
      <c r="M19" s="363">
        <f>SUM(C19:L19)</f>
        <v>-1536716</v>
      </c>
    </row>
    <row r="20" spans="1:13" s="13" customFormat="1" ht="18.95" customHeight="1">
      <c r="A20" s="35" t="s">
        <v>274</v>
      </c>
      <c r="B20" s="35"/>
      <c r="C20" s="416">
        <f>SUM(C17:C19)</f>
        <v>0</v>
      </c>
      <c r="D20" s="409"/>
      <c r="E20" s="416">
        <f>SUM(E17:E19)</f>
        <v>0</v>
      </c>
      <c r="F20" s="417"/>
      <c r="G20" s="416">
        <f>SUM(G17:G19)</f>
        <v>0</v>
      </c>
      <c r="H20" s="417"/>
      <c r="I20" s="364">
        <f>SUM(I17:I19)</f>
        <v>-1536716</v>
      </c>
      <c r="J20" s="417"/>
      <c r="K20" s="416">
        <f>SUM(K17:K19)</f>
        <v>0</v>
      </c>
      <c r="L20" s="409"/>
      <c r="M20" s="364">
        <f>SUM(M17:M19)</f>
        <v>-1536716</v>
      </c>
    </row>
    <row r="21" spans="1:13" s="13" customFormat="1" ht="18.95" hidden="1" customHeight="1">
      <c r="A21" s="31"/>
      <c r="B21" s="31"/>
      <c r="C21" s="417"/>
      <c r="D21" s="409"/>
      <c r="E21" s="417"/>
      <c r="F21" s="417"/>
      <c r="G21" s="417"/>
      <c r="H21" s="417"/>
      <c r="I21" s="311"/>
      <c r="J21" s="417"/>
      <c r="K21" s="417"/>
      <c r="L21" s="409"/>
      <c r="M21" s="311"/>
    </row>
    <row r="22" spans="1:13" s="13" customFormat="1" ht="18.95" customHeight="1">
      <c r="A22" s="31" t="s">
        <v>212</v>
      </c>
      <c r="B22" s="31"/>
      <c r="C22" s="418">
        <f>C20</f>
        <v>0</v>
      </c>
      <c r="D22" s="409"/>
      <c r="E22" s="418">
        <f>E20</f>
        <v>0</v>
      </c>
      <c r="F22" s="417"/>
      <c r="G22" s="418">
        <f>G20</f>
        <v>0</v>
      </c>
      <c r="H22" s="417"/>
      <c r="I22" s="366">
        <f>I20</f>
        <v>-1536716</v>
      </c>
      <c r="J22" s="417"/>
      <c r="K22" s="418">
        <f>K20</f>
        <v>0</v>
      </c>
      <c r="L22" s="409"/>
      <c r="M22" s="366">
        <f>M20</f>
        <v>-1536716</v>
      </c>
    </row>
    <row r="23" spans="1:13" s="13" customFormat="1" ht="18.95" customHeight="1">
      <c r="A23" s="31"/>
      <c r="B23" s="242"/>
      <c r="C23" s="399"/>
      <c r="D23" s="400"/>
      <c r="E23" s="399"/>
      <c r="F23" s="399"/>
      <c r="G23" s="399"/>
      <c r="H23" s="399"/>
      <c r="I23" s="436"/>
      <c r="J23" s="417"/>
      <c r="K23" s="399"/>
      <c r="L23" s="400"/>
      <c r="M23" s="399"/>
    </row>
    <row r="24" spans="1:13" s="13" customFormat="1" ht="18.95" customHeight="1">
      <c r="A24" s="31" t="s">
        <v>131</v>
      </c>
      <c r="B24" s="242"/>
      <c r="C24" s="412"/>
      <c r="D24" s="400"/>
      <c r="E24" s="412"/>
      <c r="F24" s="412"/>
      <c r="G24" s="412"/>
      <c r="H24" s="412"/>
      <c r="I24" s="412"/>
      <c r="J24" s="417"/>
      <c r="K24" s="412"/>
      <c r="L24" s="400"/>
      <c r="M24" s="412"/>
    </row>
    <row r="25" spans="1:13" s="13" customFormat="1" ht="18.95" customHeight="1">
      <c r="A25" s="45" t="s">
        <v>66</v>
      </c>
      <c r="B25" s="242"/>
      <c r="C25" s="455">
        <v>0</v>
      </c>
      <c r="D25" s="457"/>
      <c r="E25" s="455">
        <v>0</v>
      </c>
      <c r="F25" s="455"/>
      <c r="G25" s="455">
        <v>0</v>
      </c>
      <c r="H25" s="455"/>
      <c r="I25" s="458">
        <f>'PL (6 month) 7-8'!H34</f>
        <v>1712497</v>
      </c>
      <c r="J25" s="436"/>
      <c r="K25" s="363">
        <v>0</v>
      </c>
      <c r="L25" s="459"/>
      <c r="M25" s="363">
        <f>SUM(C25:L25)</f>
        <v>1712497</v>
      </c>
    </row>
    <row r="26" spans="1:13" s="13" customFormat="1" ht="18.95" customHeight="1">
      <c r="A26" s="31" t="s">
        <v>128</v>
      </c>
      <c r="B26" s="242"/>
      <c r="C26" s="364">
        <f>SUM(C25:C25)</f>
        <v>0</v>
      </c>
      <c r="D26" s="460"/>
      <c r="E26" s="364">
        <f>SUM(E25:E25)</f>
        <v>0</v>
      </c>
      <c r="F26" s="456"/>
      <c r="G26" s="364">
        <f>SUM(G25:G25)</f>
        <v>0</v>
      </c>
      <c r="H26" s="460"/>
      <c r="I26" s="364">
        <f>SUM(I25:I25)</f>
        <v>1712497</v>
      </c>
      <c r="J26" s="436"/>
      <c r="K26" s="366">
        <f>SUM(K25:K25)</f>
        <v>0</v>
      </c>
      <c r="L26" s="461"/>
      <c r="M26" s="364">
        <f>SUM(M25:M25)</f>
        <v>1712497</v>
      </c>
    </row>
    <row r="27" spans="1:13" s="13" customFormat="1" ht="18.95" customHeight="1">
      <c r="A27" s="31"/>
      <c r="B27" s="242"/>
      <c r="C27" s="223"/>
      <c r="D27" s="313"/>
      <c r="E27" s="223"/>
      <c r="F27" s="314"/>
      <c r="G27" s="223"/>
      <c r="H27" s="313"/>
      <c r="I27" s="223"/>
      <c r="J27" s="218"/>
      <c r="K27" s="223"/>
      <c r="L27" s="368"/>
      <c r="M27" s="223"/>
    </row>
    <row r="28" spans="1:13" s="13" customFormat="1" ht="18.95" customHeight="1" thickBot="1">
      <c r="A28" s="240" t="s">
        <v>280</v>
      </c>
      <c r="B28" s="35"/>
      <c r="C28" s="85">
        <f>C13+C26+C22</f>
        <v>591044</v>
      </c>
      <c r="D28" s="368"/>
      <c r="E28" s="85">
        <f>E13+E26+E22</f>
        <v>2160859</v>
      </c>
      <c r="F28" s="37">
        <f t="shared" ref="F28:H28" si="0">F13+F26+F22</f>
        <v>0</v>
      </c>
      <c r="G28" s="85">
        <f>G13+G26+G22</f>
        <v>59140</v>
      </c>
      <c r="H28" s="368">
        <f t="shared" si="0"/>
        <v>0</v>
      </c>
      <c r="I28" s="85">
        <f>I13+I26+I22</f>
        <v>8167827</v>
      </c>
      <c r="J28" s="218"/>
      <c r="K28" s="85">
        <f>K13+K26+K22</f>
        <v>1001</v>
      </c>
      <c r="L28" s="37">
        <f>L13+L26+L22</f>
        <v>0</v>
      </c>
      <c r="M28" s="85">
        <f>M13+M26+M22</f>
        <v>10979871</v>
      </c>
    </row>
    <row r="29" spans="1:13" s="13" customFormat="1" ht="18.95" customHeight="1" thickTop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12"/>
    </row>
  </sheetData>
  <mergeCells count="4">
    <mergeCell ref="B4:M4"/>
    <mergeCell ref="G6:I6"/>
    <mergeCell ref="I9:J9"/>
    <mergeCell ref="C11:M11"/>
  </mergeCells>
  <pageMargins left="0.8" right="0.8" top="0.48" bottom="0.4" header="0.4" footer="0.5"/>
  <pageSetup paperSize="9" scale="87" firstPageNumber="12" fitToHeight="0" orientation="landscape" useFirstPageNumber="1" r:id="rId1"/>
  <headerFooter>
    <oddFooter>&amp;LThe accompanying notes form an integral part of the interim financial statements.&amp;C&amp;P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4"/>
  <sheetViews>
    <sheetView showGridLines="0" view="pageBreakPreview" topLeftCell="A7" zoomScale="90" zoomScaleNormal="95" zoomScaleSheetLayoutView="90" workbookViewId="0">
      <selection activeCell="A3" sqref="A3"/>
    </sheetView>
  </sheetViews>
  <sheetFormatPr defaultColWidth="10.5703125" defaultRowHeight="18.95" customHeight="1"/>
  <cols>
    <col min="1" max="1" width="45.140625" style="13" customWidth="1"/>
    <col min="2" max="2" width="7.42578125" style="18" customWidth="1"/>
    <col min="3" max="3" width="1.42578125" style="18" customWidth="1"/>
    <col min="4" max="4" width="1.42578125" style="15" customWidth="1"/>
    <col min="5" max="5" width="12.85546875" style="15" customWidth="1"/>
    <col min="6" max="6" width="1.42578125" style="15" customWidth="1"/>
    <col min="7" max="7" width="12.85546875" style="15" customWidth="1"/>
    <col min="8" max="8" width="1.42578125" style="15" customWidth="1"/>
    <col min="9" max="9" width="13.42578125" style="15" customWidth="1"/>
    <col min="10" max="10" width="1.42578125" style="13" customWidth="1"/>
    <col min="11" max="11" width="14.42578125" style="15" customWidth="1"/>
    <col min="12" max="12" width="1.85546875" style="15" customWidth="1"/>
    <col min="13" max="13" width="11.5703125" style="13" customWidth="1"/>
    <col min="14" max="14" width="1.42578125" style="13" customWidth="1"/>
    <col min="15" max="15" width="13.42578125" style="13" customWidth="1"/>
    <col min="16" max="16384" width="10.5703125" style="13"/>
  </cols>
  <sheetData>
    <row r="1" spans="1:15" ht="18.95" customHeight="1">
      <c r="A1" s="19" t="s">
        <v>11</v>
      </c>
      <c r="B1" s="24"/>
      <c r="C1" s="2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8.95" customHeight="1">
      <c r="A2" s="56" t="s">
        <v>130</v>
      </c>
      <c r="B2" s="42"/>
      <c r="C2" s="42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2"/>
    </row>
    <row r="3" spans="1:15" ht="18.95" customHeight="1">
      <c r="A3" s="23"/>
      <c r="B3" s="42"/>
      <c r="C3" s="42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2"/>
    </row>
    <row r="4" spans="1:15" ht="18.95" customHeight="1">
      <c r="B4" s="26"/>
      <c r="C4" s="26"/>
      <c r="D4" s="89"/>
      <c r="E4" s="548" t="s">
        <v>10</v>
      </c>
      <c r="F4" s="548"/>
      <c r="G4" s="548"/>
      <c r="H4" s="548"/>
      <c r="I4" s="548"/>
      <c r="J4" s="548"/>
      <c r="K4" s="548"/>
      <c r="L4" s="548"/>
      <c r="M4" s="548"/>
      <c r="N4" s="548"/>
      <c r="O4" s="548"/>
    </row>
    <row r="5" spans="1:15" ht="18.95" customHeight="1">
      <c r="B5" s="26"/>
      <c r="C5" s="26"/>
      <c r="D5" s="89"/>
      <c r="E5" s="90"/>
      <c r="F5" s="90"/>
      <c r="G5" s="90"/>
      <c r="H5" s="90"/>
      <c r="I5" s="549" t="s">
        <v>3</v>
      </c>
      <c r="J5" s="549"/>
      <c r="K5" s="549"/>
      <c r="L5" s="214"/>
      <c r="M5" s="90"/>
      <c r="N5" s="90"/>
      <c r="O5" s="90"/>
    </row>
    <row r="6" spans="1:15" ht="18.95" customHeight="1">
      <c r="B6" s="36"/>
      <c r="C6" s="212"/>
      <c r="D6" s="28"/>
      <c r="E6" s="57" t="s">
        <v>85</v>
      </c>
      <c r="I6" s="551"/>
      <c r="J6" s="551"/>
      <c r="K6" s="91"/>
      <c r="L6" s="91"/>
    </row>
    <row r="7" spans="1:15" ht="18.95" customHeight="1">
      <c r="A7" s="92"/>
      <c r="B7" s="43"/>
      <c r="C7" s="43"/>
      <c r="D7" s="93"/>
      <c r="E7" s="57" t="s">
        <v>32</v>
      </c>
      <c r="F7" s="92"/>
      <c r="G7" s="55" t="s">
        <v>90</v>
      </c>
      <c r="H7" s="192"/>
      <c r="I7" s="552"/>
      <c r="J7" s="552"/>
      <c r="K7" s="27"/>
      <c r="L7" s="27"/>
      <c r="M7" s="27"/>
      <c r="N7" s="27"/>
      <c r="O7" s="29" t="s">
        <v>146</v>
      </c>
    </row>
    <row r="8" spans="1:15" ht="18.95" customHeight="1">
      <c r="A8" s="92"/>
      <c r="B8" s="43" t="s">
        <v>0</v>
      </c>
      <c r="C8" s="43"/>
      <c r="D8" s="41"/>
      <c r="E8" s="55" t="s">
        <v>86</v>
      </c>
      <c r="F8" s="192"/>
      <c r="G8" s="55" t="s">
        <v>147</v>
      </c>
      <c r="H8" s="192"/>
      <c r="I8" s="46" t="s">
        <v>84</v>
      </c>
      <c r="J8" s="193"/>
      <c r="K8" s="193" t="s">
        <v>5</v>
      </c>
      <c r="L8" s="214"/>
      <c r="M8" s="27"/>
      <c r="N8" s="27"/>
      <c r="O8" s="55" t="s">
        <v>145</v>
      </c>
    </row>
    <row r="9" spans="1:15" ht="18.95" customHeight="1">
      <c r="A9" s="92"/>
      <c r="B9" s="43"/>
      <c r="C9" s="43"/>
      <c r="D9" s="41"/>
      <c r="E9" s="550" t="s">
        <v>123</v>
      </c>
      <c r="F9" s="550"/>
      <c r="G9" s="550"/>
      <c r="H9" s="550"/>
      <c r="I9" s="550"/>
      <c r="J9" s="550"/>
      <c r="K9" s="550"/>
      <c r="L9" s="550"/>
      <c r="M9" s="550"/>
      <c r="N9" s="550"/>
      <c r="O9" s="550"/>
    </row>
    <row r="10" spans="1:15" ht="18.95" customHeight="1">
      <c r="A10" s="94" t="s">
        <v>174</v>
      </c>
      <c r="B10" s="43"/>
      <c r="C10" s="43"/>
      <c r="D10" s="41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</row>
    <row r="11" spans="1:15" ht="18.95" customHeight="1">
      <c r="A11" s="31" t="s">
        <v>175</v>
      </c>
      <c r="B11" s="31"/>
      <c r="C11" s="31"/>
      <c r="D11" s="35"/>
      <c r="E11" s="169" t="e">
        <f>#REF!</f>
        <v>#REF!</v>
      </c>
      <c r="F11" s="170"/>
      <c r="G11" s="169" t="e">
        <f>#REF!</f>
        <v>#REF!</v>
      </c>
      <c r="H11" s="170"/>
      <c r="I11" s="169" t="e">
        <f>#REF!</f>
        <v>#REF!</v>
      </c>
      <c r="J11" s="170"/>
      <c r="K11" s="169">
        <f>'[1]cet-company'!$K$39</f>
        <v>6095195</v>
      </c>
      <c r="L11" s="169"/>
      <c r="M11" s="170"/>
      <c r="N11" s="170"/>
      <c r="O11" s="169" t="e">
        <f>SUM(E11:K11)</f>
        <v>#REF!</v>
      </c>
    </row>
    <row r="12" spans="1:15" ht="18.95" customHeight="1">
      <c r="A12" s="31"/>
      <c r="B12" s="31"/>
      <c r="C12" s="31"/>
      <c r="D12" s="33"/>
      <c r="E12" s="163"/>
      <c r="F12" s="102"/>
      <c r="G12" s="163"/>
      <c r="H12" s="163"/>
      <c r="I12" s="163"/>
      <c r="J12" s="163"/>
      <c r="K12" s="163"/>
      <c r="L12" s="163"/>
      <c r="M12" s="102"/>
      <c r="N12" s="102"/>
      <c r="O12" s="163"/>
    </row>
    <row r="13" spans="1:15" ht="18.95" customHeight="1">
      <c r="A13" s="31" t="s">
        <v>80</v>
      </c>
      <c r="B13" s="31"/>
      <c r="C13" s="31"/>
      <c r="D13" s="33"/>
      <c r="E13" s="164"/>
      <c r="F13" s="103"/>
      <c r="G13" s="164"/>
      <c r="H13" s="164"/>
      <c r="I13" s="164"/>
      <c r="J13" s="164"/>
      <c r="K13" s="164"/>
      <c r="L13" s="164"/>
      <c r="M13" s="103"/>
      <c r="N13" s="103"/>
      <c r="O13" s="164"/>
    </row>
    <row r="14" spans="1:15" ht="18.95" customHeight="1">
      <c r="A14" s="31" t="s">
        <v>81</v>
      </c>
      <c r="B14" s="31"/>
      <c r="C14" s="31"/>
      <c r="D14" s="33"/>
      <c r="E14" s="164"/>
      <c r="F14" s="103"/>
      <c r="G14" s="164"/>
      <c r="H14" s="164"/>
      <c r="I14" s="164"/>
      <c r="J14" s="164"/>
      <c r="K14" s="164"/>
      <c r="L14" s="164"/>
      <c r="M14" s="103"/>
      <c r="N14" s="103"/>
      <c r="O14" s="164"/>
    </row>
    <row r="15" spans="1:15" ht="18.95" customHeight="1">
      <c r="A15" s="35" t="s">
        <v>82</v>
      </c>
      <c r="B15" s="31"/>
      <c r="C15" s="31"/>
      <c r="D15" s="33"/>
      <c r="E15" s="164"/>
      <c r="F15" s="103"/>
      <c r="G15" s="164"/>
      <c r="H15" s="164"/>
      <c r="I15" s="164"/>
      <c r="J15" s="164"/>
      <c r="K15" s="164"/>
      <c r="L15" s="164"/>
      <c r="M15" s="103"/>
      <c r="N15" s="103"/>
      <c r="O15" s="164"/>
    </row>
    <row r="16" spans="1:15" ht="18.95" customHeight="1">
      <c r="A16" s="35" t="s">
        <v>83</v>
      </c>
      <c r="B16" s="31"/>
      <c r="C16" s="31"/>
      <c r="D16" s="33"/>
      <c r="E16" s="164"/>
      <c r="F16" s="103"/>
      <c r="G16" s="164"/>
      <c r="H16" s="164"/>
      <c r="I16" s="164"/>
      <c r="J16" s="164"/>
      <c r="K16" s="164"/>
      <c r="L16" s="164"/>
      <c r="M16" s="103"/>
      <c r="N16" s="103"/>
      <c r="O16" s="164"/>
    </row>
    <row r="17" spans="1:15" ht="18.95" customHeight="1">
      <c r="A17" s="196" t="s">
        <v>120</v>
      </c>
      <c r="B17" s="33">
        <v>13</v>
      </c>
      <c r="C17" s="33"/>
      <c r="D17" s="33"/>
      <c r="E17" s="172"/>
      <c r="F17" s="171"/>
      <c r="G17" s="173"/>
      <c r="H17" s="174"/>
      <c r="I17" s="207"/>
      <c r="J17" s="171"/>
      <c r="K17" s="175"/>
      <c r="L17" s="175"/>
      <c r="M17" s="171"/>
      <c r="N17" s="171"/>
      <c r="O17" s="172"/>
    </row>
    <row r="18" spans="1:15" ht="18.95" customHeight="1">
      <c r="A18" s="196" t="s">
        <v>74</v>
      </c>
      <c r="B18" s="33"/>
      <c r="C18" s="33"/>
      <c r="D18" s="33"/>
      <c r="E18" s="175"/>
      <c r="F18" s="174"/>
      <c r="G18" s="176"/>
      <c r="H18" s="171"/>
      <c r="I18" s="175"/>
      <c r="J18" s="174"/>
      <c r="K18" s="175"/>
      <c r="L18" s="175"/>
      <c r="M18" s="174"/>
      <c r="N18" s="174"/>
      <c r="O18" s="172"/>
    </row>
    <row r="19" spans="1:15" ht="18.95" customHeight="1">
      <c r="A19" s="35" t="s">
        <v>64</v>
      </c>
      <c r="B19" s="98"/>
      <c r="C19" s="98"/>
      <c r="D19" s="33"/>
      <c r="E19" s="165"/>
      <c r="F19" s="103"/>
      <c r="G19" s="165"/>
      <c r="H19" s="103"/>
      <c r="I19" s="165"/>
      <c r="J19" s="103"/>
      <c r="K19" s="165"/>
      <c r="L19" s="163"/>
      <c r="M19" s="103"/>
      <c r="N19" s="103"/>
      <c r="O19" s="165"/>
    </row>
    <row r="20" spans="1:15" ht="18.95" customHeight="1">
      <c r="A20" s="35" t="s">
        <v>65</v>
      </c>
      <c r="B20" s="31"/>
      <c r="C20" s="31"/>
      <c r="D20" s="33"/>
      <c r="E20" s="179">
        <f>SUM(E17:E18)</f>
        <v>0</v>
      </c>
      <c r="F20" s="178"/>
      <c r="G20" s="177">
        <f>SUM(G17:G18)</f>
        <v>0</v>
      </c>
      <c r="H20" s="178"/>
      <c r="I20" s="180">
        <v>0</v>
      </c>
      <c r="J20" s="181"/>
      <c r="K20" s="180">
        <v>0</v>
      </c>
      <c r="L20" s="215"/>
      <c r="M20" s="178"/>
      <c r="N20" s="178"/>
      <c r="O20" s="179">
        <f>SUM(O17:O18)</f>
        <v>0</v>
      </c>
    </row>
    <row r="21" spans="1:15" ht="18.95" customHeight="1">
      <c r="A21" s="35"/>
      <c r="B21" s="31"/>
      <c r="C21" s="31"/>
      <c r="D21" s="33"/>
      <c r="E21" s="164"/>
      <c r="F21" s="103"/>
      <c r="G21" s="164"/>
      <c r="H21" s="164"/>
      <c r="I21" s="164"/>
      <c r="J21" s="164"/>
      <c r="K21" s="164"/>
      <c r="L21" s="164"/>
      <c r="M21" s="103"/>
      <c r="N21" s="103"/>
      <c r="O21" s="164"/>
    </row>
    <row r="22" spans="1:15" ht="18.95" customHeight="1">
      <c r="A22" s="31" t="s">
        <v>131</v>
      </c>
      <c r="B22" s="53"/>
      <c r="C22" s="53"/>
      <c r="D22" s="33"/>
      <c r="E22" s="164"/>
      <c r="F22" s="103"/>
      <c r="G22" s="164"/>
      <c r="H22" s="164"/>
      <c r="I22" s="164"/>
      <c r="J22" s="164"/>
      <c r="K22" s="164"/>
      <c r="L22" s="164"/>
      <c r="M22" s="103"/>
      <c r="N22" s="103"/>
      <c r="O22" s="164"/>
    </row>
    <row r="23" spans="1:15" ht="18.95" customHeight="1">
      <c r="A23" s="45" t="s">
        <v>66</v>
      </c>
      <c r="B23" s="31"/>
      <c r="C23" s="31"/>
      <c r="D23" s="33"/>
      <c r="E23" s="182">
        <v>0</v>
      </c>
      <c r="F23" s="183"/>
      <c r="G23" s="182">
        <v>0</v>
      </c>
      <c r="H23" s="183"/>
      <c r="I23" s="182">
        <v>0</v>
      </c>
      <c r="J23" s="174"/>
      <c r="K23" s="205"/>
      <c r="L23" s="205"/>
      <c r="M23" s="171"/>
      <c r="N23" s="171"/>
      <c r="O23" s="205"/>
    </row>
    <row r="24" spans="1:15" ht="18.95" customHeight="1">
      <c r="A24" s="31" t="s">
        <v>128</v>
      </c>
      <c r="B24" s="31"/>
      <c r="C24" s="31"/>
      <c r="D24" s="33"/>
      <c r="E24" s="108">
        <f>SUM(E23:E23)</f>
        <v>0</v>
      </c>
      <c r="F24" s="184"/>
      <c r="G24" s="108">
        <f>SUM(G23:G23)</f>
        <v>0</v>
      </c>
      <c r="H24" s="184"/>
      <c r="I24" s="108">
        <f>SUM(I23:I23)</f>
        <v>0</v>
      </c>
      <c r="J24" s="184"/>
      <c r="K24" s="185">
        <f>SUM(K23:K23)</f>
        <v>0</v>
      </c>
      <c r="L24" s="211"/>
      <c r="M24" s="178"/>
      <c r="N24" s="178"/>
      <c r="O24" s="185">
        <f>SUM(O23:O23)</f>
        <v>0</v>
      </c>
    </row>
    <row r="25" spans="1:15" ht="18.95" customHeight="1">
      <c r="A25" s="98"/>
      <c r="B25" s="31"/>
      <c r="C25" s="31"/>
      <c r="D25" s="32"/>
      <c r="E25" s="187"/>
      <c r="F25" s="188"/>
      <c r="G25" s="188"/>
      <c r="H25" s="188"/>
      <c r="I25" s="188"/>
      <c r="J25" s="188"/>
      <c r="K25" s="188"/>
      <c r="L25" s="188"/>
      <c r="M25" s="188"/>
      <c r="N25" s="188"/>
      <c r="O25" s="188"/>
    </row>
    <row r="26" spans="1:15" ht="18.95" customHeight="1" thickBot="1">
      <c r="A26" s="31" t="s">
        <v>166</v>
      </c>
      <c r="B26" s="31"/>
      <c r="C26" s="31"/>
      <c r="D26" s="35"/>
      <c r="E26" s="85" t="e">
        <f>SUM(E11,E20,E24)</f>
        <v>#REF!</v>
      </c>
      <c r="F26" s="178"/>
      <c r="G26" s="85" t="e">
        <f>SUM(G11,G20,G24)</f>
        <v>#REF!</v>
      </c>
      <c r="H26" s="178"/>
      <c r="I26" s="85" t="e">
        <f>SUM(I11,I20,I24)</f>
        <v>#REF!</v>
      </c>
      <c r="J26" s="178"/>
      <c r="K26" s="85">
        <f>SUM(K11,K20,K24)</f>
        <v>6095195</v>
      </c>
      <c r="L26" s="39"/>
      <c r="M26" s="178"/>
      <c r="N26" s="178"/>
      <c r="O26" s="85" t="e">
        <f>SUM(O11,O20,O24)</f>
        <v>#REF!</v>
      </c>
    </row>
    <row r="27" spans="1:15" ht="18.95" customHeight="1" thickTop="1"/>
    <row r="28" spans="1:15" ht="18.95" hidden="1" customHeight="1">
      <c r="A28" s="19" t="s">
        <v>11</v>
      </c>
      <c r="B28" s="24"/>
      <c r="C28" s="24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8.95" hidden="1" customHeight="1">
      <c r="A29" s="56" t="s">
        <v>130</v>
      </c>
      <c r="B29" s="42"/>
      <c r="C29" s="4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2"/>
    </row>
    <row r="30" spans="1:15" ht="18.95" hidden="1" customHeight="1">
      <c r="A30" s="23"/>
      <c r="B30" s="42"/>
      <c r="C30" s="42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2"/>
    </row>
    <row r="31" spans="1:15" ht="18.95" hidden="1" customHeight="1">
      <c r="B31" s="26"/>
      <c r="C31" s="26"/>
      <c r="D31" s="89"/>
      <c r="E31" s="548" t="s">
        <v>10</v>
      </c>
      <c r="F31" s="548"/>
      <c r="G31" s="548"/>
      <c r="H31" s="548"/>
      <c r="I31" s="548"/>
      <c r="J31" s="548"/>
      <c r="K31" s="548"/>
      <c r="L31" s="548"/>
      <c r="M31" s="548"/>
      <c r="N31" s="548"/>
      <c r="O31" s="548"/>
    </row>
    <row r="32" spans="1:15" ht="18.95" hidden="1" customHeight="1">
      <c r="B32" s="26"/>
      <c r="C32" s="26"/>
      <c r="D32" s="89"/>
      <c r="E32" s="90"/>
      <c r="F32" s="90"/>
      <c r="G32" s="90"/>
      <c r="H32" s="549"/>
      <c r="I32" s="549"/>
      <c r="J32" s="90"/>
      <c r="K32" s="90"/>
      <c r="L32" s="90"/>
    </row>
    <row r="33" spans="1:12" ht="18.95" hidden="1" customHeight="1">
      <c r="B33" s="197"/>
      <c r="C33" s="212"/>
      <c r="D33" s="198"/>
      <c r="E33" s="57" t="s">
        <v>85</v>
      </c>
      <c r="G33" s="46"/>
      <c r="H33" s="213"/>
      <c r="I33" s="91"/>
      <c r="K33" s="13"/>
      <c r="L33" s="13"/>
    </row>
    <row r="34" spans="1:12" ht="18.95" hidden="1" customHeight="1">
      <c r="A34" s="92"/>
      <c r="B34" s="43"/>
      <c r="C34" s="43"/>
      <c r="D34" s="93"/>
      <c r="E34" s="57" t="s">
        <v>32</v>
      </c>
      <c r="F34" s="92"/>
      <c r="G34" s="55" t="s">
        <v>90</v>
      </c>
      <c r="H34" s="214"/>
      <c r="I34" s="27"/>
      <c r="J34" s="27"/>
      <c r="K34" s="29" t="s">
        <v>146</v>
      </c>
      <c r="L34" s="29"/>
    </row>
    <row r="35" spans="1:12" ht="18.95" hidden="1" customHeight="1">
      <c r="A35" s="92"/>
      <c r="B35" s="43"/>
      <c r="C35" s="43"/>
      <c r="D35" s="41"/>
      <c r="E35" s="55" t="s">
        <v>86</v>
      </c>
      <c r="F35" s="198"/>
      <c r="G35" s="55" t="s">
        <v>147</v>
      </c>
      <c r="H35" s="199"/>
      <c r="I35" s="199" t="s">
        <v>5</v>
      </c>
      <c r="J35" s="27"/>
      <c r="K35" s="55" t="s">
        <v>145</v>
      </c>
      <c r="L35" s="55"/>
    </row>
    <row r="36" spans="1:12" ht="18.95" hidden="1" customHeight="1">
      <c r="A36" s="92"/>
      <c r="B36" s="43"/>
      <c r="C36" s="43"/>
      <c r="D36" s="41"/>
      <c r="E36" s="550" t="s">
        <v>123</v>
      </c>
      <c r="F36" s="550"/>
      <c r="G36" s="550"/>
      <c r="H36" s="550"/>
      <c r="I36" s="550"/>
      <c r="J36" s="550"/>
      <c r="K36" s="550"/>
      <c r="L36" s="212"/>
    </row>
    <row r="37" spans="1:12" ht="18.95" hidden="1" customHeight="1">
      <c r="A37" s="94" t="s">
        <v>165</v>
      </c>
      <c r="B37" s="43"/>
      <c r="C37" s="43"/>
      <c r="D37" s="41"/>
      <c r="E37" s="210"/>
      <c r="F37" s="210"/>
      <c r="G37" s="210"/>
      <c r="H37" s="210"/>
      <c r="I37" s="210"/>
      <c r="J37" s="210"/>
      <c r="K37" s="210"/>
      <c r="L37" s="210"/>
    </row>
    <row r="38" spans="1:12" ht="18.95" hidden="1" customHeight="1">
      <c r="A38" s="31" t="s">
        <v>167</v>
      </c>
      <c r="B38" s="31"/>
      <c r="C38" s="31"/>
      <c r="D38" s="35"/>
      <c r="E38" s="169">
        <v>586397</v>
      </c>
      <c r="F38" s="170"/>
      <c r="G38" s="211">
        <v>1906510</v>
      </c>
      <c r="H38" s="170"/>
      <c r="I38" s="169">
        <v>5208533</v>
      </c>
      <c r="J38" s="170"/>
      <c r="K38" s="169">
        <f>SUM(E38:I38)</f>
        <v>7701440</v>
      </c>
      <c r="L38" s="169"/>
    </row>
    <row r="39" spans="1:12" ht="18.95" hidden="1" customHeight="1">
      <c r="A39" s="31"/>
      <c r="B39" s="31"/>
      <c r="C39" s="31"/>
      <c r="D39" s="33"/>
      <c r="E39" s="163"/>
      <c r="F39" s="163"/>
      <c r="G39" s="163"/>
      <c r="H39" s="163"/>
      <c r="I39" s="163"/>
      <c r="J39" s="102"/>
      <c r="K39" s="163"/>
      <c r="L39" s="163"/>
    </row>
    <row r="40" spans="1:12" ht="18.95" hidden="1" customHeight="1">
      <c r="A40" s="31" t="s">
        <v>131</v>
      </c>
      <c r="B40" s="53"/>
      <c r="C40" s="53"/>
      <c r="D40" s="33"/>
      <c r="E40" s="164"/>
      <c r="F40" s="164"/>
      <c r="G40" s="164"/>
      <c r="H40" s="164"/>
      <c r="I40" s="164"/>
      <c r="J40" s="103"/>
      <c r="K40" s="164"/>
      <c r="L40" s="164"/>
    </row>
    <row r="41" spans="1:12" ht="18.95" hidden="1" customHeight="1">
      <c r="A41" s="45" t="s">
        <v>66</v>
      </c>
      <c r="B41" s="31"/>
      <c r="C41" s="31"/>
      <c r="D41" s="33"/>
      <c r="E41" s="182">
        <v>0</v>
      </c>
      <c r="F41" s="183"/>
      <c r="G41" s="182">
        <v>0</v>
      </c>
      <c r="H41" s="174"/>
      <c r="I41" s="172">
        <v>962361</v>
      </c>
      <c r="J41" s="171"/>
      <c r="K41" s="172">
        <f>SUM(E41:I41)</f>
        <v>962361</v>
      </c>
      <c r="L41" s="172"/>
    </row>
    <row r="42" spans="1:12" ht="18.95" hidden="1" customHeight="1">
      <c r="A42" s="31" t="s">
        <v>128</v>
      </c>
      <c r="B42" s="31"/>
      <c r="C42" s="31"/>
      <c r="D42" s="33"/>
      <c r="E42" s="108">
        <f>SUM(E41:E41)</f>
        <v>0</v>
      </c>
      <c r="F42" s="184"/>
      <c r="G42" s="108">
        <f>SUM(G41:G41)</f>
        <v>0</v>
      </c>
      <c r="H42" s="184"/>
      <c r="I42" s="185">
        <f>SUM(I41:I41)</f>
        <v>962361</v>
      </c>
      <c r="J42" s="178"/>
      <c r="K42" s="185">
        <f>SUM(E42:I42)</f>
        <v>962361</v>
      </c>
      <c r="L42" s="211"/>
    </row>
    <row r="43" spans="1:12" ht="18.95" hidden="1" customHeight="1">
      <c r="A43" s="98"/>
      <c r="B43" s="31"/>
      <c r="C43" s="31"/>
      <c r="D43" s="32"/>
      <c r="E43" s="187"/>
      <c r="F43" s="188"/>
      <c r="G43" s="188"/>
      <c r="H43" s="188"/>
      <c r="I43" s="188"/>
      <c r="J43" s="188"/>
      <c r="K43" s="188"/>
      <c r="L43" s="188"/>
    </row>
    <row r="44" spans="1:12" ht="18.95" hidden="1" customHeight="1" thickBot="1">
      <c r="A44" s="31" t="s">
        <v>166</v>
      </c>
      <c r="B44" s="31"/>
      <c r="C44" s="31"/>
      <c r="D44" s="35"/>
      <c r="E44" s="85">
        <f>E38+E42</f>
        <v>586397</v>
      </c>
      <c r="F44" s="178"/>
      <c r="G44" s="186">
        <f>G38+G42</f>
        <v>1906510</v>
      </c>
      <c r="H44" s="178"/>
      <c r="I44" s="85">
        <f>I38+I42</f>
        <v>6170894</v>
      </c>
      <c r="J44" s="178"/>
      <c r="K44" s="85">
        <f>SUM(E44:I44)</f>
        <v>8663801</v>
      </c>
      <c r="L44" s="39"/>
    </row>
  </sheetData>
  <mergeCells count="9">
    <mergeCell ref="E31:O31"/>
    <mergeCell ref="H32:I32"/>
    <mergeCell ref="E36:K36"/>
    <mergeCell ref="E10:O10"/>
    <mergeCell ref="E4:O4"/>
    <mergeCell ref="I5:K5"/>
    <mergeCell ref="I6:J6"/>
    <mergeCell ref="I7:J7"/>
    <mergeCell ref="E9:O9"/>
  </mergeCells>
  <pageMargins left="0.7" right="0.7" top="0.48" bottom="0.5" header="0.5" footer="0.5"/>
  <pageSetup paperSize="9" scale="94" firstPageNumber="9" orientation="landscape" useFirstPageNumber="1" r:id="rId1"/>
  <headerFooter alignWithMargins="0">
    <oddFooter>&amp;LThe accompanying notes are an integral part of these financial statements.&amp;C&amp;P</oddFooter>
  </headerFooter>
  <rowBreaks count="1" manualBreakCount="1">
    <brk id="2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6CD3F4-C1F7-4109-B24D-7B06001EB702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CF65088D-4740-489D-8FCC-021ADF90C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F3883D-CFE8-4A5E-A21A-3191ACED28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BS 2-4</vt:lpstr>
      <vt:lpstr>PL (3 month) 5-6 </vt:lpstr>
      <vt:lpstr>PL (6 month) 7-8</vt:lpstr>
      <vt:lpstr>SH 9</vt:lpstr>
      <vt:lpstr>SH 10</vt:lpstr>
      <vt:lpstr>SH-9</vt:lpstr>
      <vt:lpstr>SH 11</vt:lpstr>
      <vt:lpstr>SH 12</vt:lpstr>
      <vt:lpstr>SH-100</vt:lpstr>
      <vt:lpstr>CF 13-14</vt:lpstr>
      <vt:lpstr>sepa</vt:lpstr>
      <vt:lpstr>'BS 2-4'!Print_Area</vt:lpstr>
      <vt:lpstr>'CF 13-14'!Print_Area</vt:lpstr>
      <vt:lpstr>'PL (3 month) 5-6 '!Print_Area</vt:lpstr>
      <vt:lpstr>'PL (6 month) 7-8'!Print_Area</vt:lpstr>
      <vt:lpstr>'SH 10'!Print_Area</vt:lpstr>
      <vt:lpstr>'SH 11'!Print_Area</vt:lpstr>
      <vt:lpstr>'SH 12'!Print_Area</vt:lpstr>
      <vt:lpstr>'SH 9'!Print_Area</vt:lpstr>
      <vt:lpstr>'SH-9'!Print_Area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2024-11-07T03:28:37Z</cp:lastPrinted>
  <dcterms:created xsi:type="dcterms:W3CDTF">2001-05-31T06:38:56Z</dcterms:created>
  <dcterms:modified xsi:type="dcterms:W3CDTF">2024-11-12T07:39:22Z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