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drawings/drawing1.xml" ContentType="application/vnd.openxmlformats-officedocument.drawing+xml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drawings/drawing2.xml" ContentType="application/vnd.openxmlformats-officedocument.drawing+xml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Job Ratt\Market\งบการเงิน\งบปี 2025\Q3\"/>
    </mc:Choice>
  </mc:AlternateContent>
  <bookViews>
    <workbookView xWindow="-105" yWindow="-105" windowWidth="19425" windowHeight="11505" tabRatio="791" activeTab="9"/>
  </bookViews>
  <sheets>
    <sheet name="BS 2-4" sheetId="18" r:id="rId1"/>
    <sheet name="PL (3 month) 5-6" sheetId="22" r:id="rId2"/>
    <sheet name="PL (9 month) 7-8" sheetId="8" r:id="rId3"/>
    <sheet name="SH 9" sheetId="12" r:id="rId4"/>
    <sheet name="SH 10" sheetId="19" r:id="rId5"/>
    <sheet name="SH-9" sheetId="14" state="hidden" r:id="rId6"/>
    <sheet name="SH 11" sheetId="16" r:id="rId7"/>
    <sheet name="SH 12" sheetId="21" r:id="rId8"/>
    <sheet name="SH-100" sheetId="10" state="hidden" r:id="rId9"/>
    <sheet name="CF 13-14" sheetId="11" r:id="rId10"/>
    <sheet name="sepa" sheetId="4" state="hidden" r:id="rId11"/>
    <sheet name="DS_INTERNAL_SETTINGS_STORAGE" sheetId="23" state="veryHidden" r:id="rId12"/>
    <sheet name="DS_INTERNAL_DOCGROUP_STORAGE" sheetId="24" state="veryHidden" r:id="rId13"/>
    <sheet name="DS_INTERNAL_DOCUMENT_STORAGE" sheetId="25" state="veryHidden" r:id="rId14"/>
    <sheet name="DS_INTERNAL_SNIP_STORAGE" sheetId="26" state="veryHidden" r:id="rId15"/>
  </sheets>
  <definedNames>
    <definedName name="_xlnm.Print_Area" localSheetId="0">'BS 2-4'!$A$1:$J$91</definedName>
    <definedName name="_xlnm.Print_Area" localSheetId="9">'CF 13-14'!$A$1:$J$104</definedName>
    <definedName name="_xlnm.Print_Area" localSheetId="1">'PL (3 month) 5-6'!$A$1:$J$65</definedName>
    <definedName name="_xlnm.Print_Area" localSheetId="2">'PL (9 month) 7-8'!$A$1:$J$65</definedName>
    <definedName name="_xlnm.Print_Area" localSheetId="4">'SH 10'!$A$1:$X$34</definedName>
    <definedName name="_xlnm.Print_Area" localSheetId="6">'SH 11'!$A$1:$M$28</definedName>
    <definedName name="_xlnm.Print_Area" localSheetId="7">'SH 12'!$A$1:$M$28</definedName>
    <definedName name="_xlnm.Print_Area" localSheetId="3">'SH 9'!$A$1:$X$34</definedName>
    <definedName name="_xlnm.Print_Area" localSheetId="5">'SH-9'!$A$1:$AA$34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9" i="19" l="1"/>
  <c r="Z18" i="19" l="1"/>
  <c r="O13" i="21"/>
  <c r="J15" i="11" l="1"/>
  <c r="H15" i="11"/>
  <c r="D15" i="11"/>
  <c r="F15" i="11"/>
  <c r="J13" i="11"/>
  <c r="H13" i="11"/>
  <c r="D13" i="11"/>
  <c r="F13" i="11"/>
  <c r="I24" i="21"/>
  <c r="J29" i="19" l="1"/>
  <c r="L30" i="12"/>
  <c r="J86" i="11" l="1"/>
  <c r="F61" i="22"/>
  <c r="F56" i="22"/>
  <c r="F61" i="8"/>
  <c r="F56" i="8"/>
  <c r="D31" i="19"/>
  <c r="X18" i="19"/>
  <c r="R24" i="12"/>
  <c r="J64" i="22"/>
  <c r="H64" i="22"/>
  <c r="F64" i="22"/>
  <c r="D64" i="22"/>
  <c r="J61" i="22"/>
  <c r="J56" i="22"/>
  <c r="J41" i="22"/>
  <c r="H41" i="22"/>
  <c r="F41" i="22"/>
  <c r="D41" i="22"/>
  <c r="J27" i="22"/>
  <c r="H27" i="22"/>
  <c r="F27" i="22"/>
  <c r="D27" i="22"/>
  <c r="J21" i="22"/>
  <c r="H21" i="22"/>
  <c r="F21" i="22"/>
  <c r="D21" i="22"/>
  <c r="D41" i="8"/>
  <c r="H27" i="8"/>
  <c r="D27" i="8"/>
  <c r="H21" i="8"/>
  <c r="D21" i="8"/>
  <c r="H87" i="18"/>
  <c r="H89" i="18" s="1"/>
  <c r="D87" i="18"/>
  <c r="D89" i="18" s="1"/>
  <c r="H62" i="18"/>
  <c r="D62" i="18"/>
  <c r="H55" i="18"/>
  <c r="D55" i="18"/>
  <c r="H31" i="18"/>
  <c r="D31" i="18"/>
  <c r="D18" i="18"/>
  <c r="H18" i="18"/>
  <c r="J31" i="19"/>
  <c r="J29" i="22" l="1"/>
  <c r="J32" i="22" s="1"/>
  <c r="J34" i="22" s="1"/>
  <c r="J42" i="22" s="1"/>
  <c r="D29" i="8"/>
  <c r="D32" i="8" s="1"/>
  <c r="D34" i="8" s="1"/>
  <c r="D56" i="8" s="1"/>
  <c r="H29" i="8"/>
  <c r="H32" i="8" s="1"/>
  <c r="H34" i="8" s="1"/>
  <c r="H56" i="8" s="1"/>
  <c r="H29" i="22"/>
  <c r="H32" i="22" s="1"/>
  <c r="H34" i="22" s="1"/>
  <c r="H42" i="22" s="1"/>
  <c r="H61" i="22" s="1"/>
  <c r="D29" i="22"/>
  <c r="D32" i="22" s="1"/>
  <c r="D34" i="22" s="1"/>
  <c r="D56" i="22" s="1"/>
  <c r="H64" i="18"/>
  <c r="H91" i="18" s="1"/>
  <c r="D64" i="18"/>
  <c r="D91" i="18" s="1"/>
  <c r="H33" i="18"/>
  <c r="D33" i="18"/>
  <c r="F29" i="22"/>
  <c r="F32" i="22" s="1"/>
  <c r="F34" i="22" s="1"/>
  <c r="F42" i="22" s="1"/>
  <c r="D86" i="11"/>
  <c r="D42" i="8" l="1"/>
  <c r="D42" i="22"/>
  <c r="D61" i="22" s="1"/>
  <c r="H56" i="22"/>
  <c r="R29" i="19"/>
  <c r="T29" i="19" s="1"/>
  <c r="R18" i="19"/>
  <c r="R24" i="19"/>
  <c r="T24" i="19" s="1"/>
  <c r="X24" i="19" s="1"/>
  <c r="X25" i="19" s="1"/>
  <c r="X26" i="19" s="1"/>
  <c r="D72" i="11" l="1"/>
  <c r="D93" i="11"/>
  <c r="H93" i="11"/>
  <c r="T18" i="19"/>
  <c r="R18" i="12"/>
  <c r="T18" i="12" s="1"/>
  <c r="P31" i="19" l="1"/>
  <c r="N31" i="19"/>
  <c r="H31" i="19"/>
  <c r="F31" i="19"/>
  <c r="T24" i="12"/>
  <c r="J21" i="8" l="1"/>
  <c r="C20" i="16" l="1"/>
  <c r="V31" i="19"/>
  <c r="V29" i="12"/>
  <c r="H31" i="12"/>
  <c r="F31" i="12"/>
  <c r="D31" i="12"/>
  <c r="P31" i="12"/>
  <c r="N31" i="12"/>
  <c r="R29" i="12"/>
  <c r="X24" i="12"/>
  <c r="L25" i="12"/>
  <c r="H25" i="12"/>
  <c r="D25" i="12"/>
  <c r="F72" i="11"/>
  <c r="J27" i="8"/>
  <c r="F27" i="8"/>
  <c r="F21" i="8"/>
  <c r="F87" i="18" l="1"/>
  <c r="F89" i="18" s="1"/>
  <c r="J18" i="18"/>
  <c r="F18" i="18"/>
  <c r="V31" i="12" l="1"/>
  <c r="J41" i="8"/>
  <c r="H41" i="8"/>
  <c r="H42" i="8" s="1"/>
  <c r="F62" i="18"/>
  <c r="L31" i="12" l="1"/>
  <c r="R30" i="12"/>
  <c r="K25" i="21"/>
  <c r="G25" i="21"/>
  <c r="E25" i="21"/>
  <c r="C25" i="21"/>
  <c r="K20" i="21"/>
  <c r="K21" i="21" s="1"/>
  <c r="I20" i="21"/>
  <c r="I21" i="21" s="1"/>
  <c r="G20" i="21"/>
  <c r="G21" i="21" s="1"/>
  <c r="E20" i="21"/>
  <c r="E21" i="21" s="1"/>
  <c r="C20" i="21"/>
  <c r="C21" i="21" s="1"/>
  <c r="C27" i="21" s="1"/>
  <c r="M19" i="21"/>
  <c r="M13" i="21"/>
  <c r="G27" i="21" l="1"/>
  <c r="K27" i="21"/>
  <c r="E27" i="21"/>
  <c r="T30" i="12"/>
  <c r="X30" i="12" s="1"/>
  <c r="R31" i="12"/>
  <c r="M20" i="21"/>
  <c r="M21" i="21" s="1"/>
  <c r="M13" i="16" l="1"/>
  <c r="J72" i="11" l="1"/>
  <c r="F86" i="11"/>
  <c r="X18" i="12" l="1"/>
  <c r="X32" i="19"/>
  <c r="V25" i="19"/>
  <c r="P25" i="19"/>
  <c r="N25" i="19"/>
  <c r="L25" i="19"/>
  <c r="L26" i="19" s="1"/>
  <c r="J25" i="19"/>
  <c r="H25" i="19"/>
  <c r="F25" i="19"/>
  <c r="D25" i="19"/>
  <c r="D26" i="19" s="1"/>
  <c r="D33" i="19" s="1"/>
  <c r="P26" i="19" l="1"/>
  <c r="P33" i="19" s="1"/>
  <c r="N26" i="19"/>
  <c r="N33" i="19" s="1"/>
  <c r="H26" i="19"/>
  <c r="H33" i="19" s="1"/>
  <c r="F26" i="19"/>
  <c r="F33" i="19" s="1"/>
  <c r="V26" i="19"/>
  <c r="V33" i="19" s="1"/>
  <c r="J26" i="19"/>
  <c r="J33" i="19" s="1"/>
  <c r="R25" i="19"/>
  <c r="R26" i="19" s="1"/>
  <c r="T25" i="19" l="1"/>
  <c r="T26" i="19" s="1"/>
  <c r="F41" i="8"/>
  <c r="J87" i="18"/>
  <c r="J62" i="18"/>
  <c r="J55" i="18"/>
  <c r="F55" i="18"/>
  <c r="J31" i="18"/>
  <c r="F31" i="18"/>
  <c r="F29" i="8" l="1"/>
  <c r="F32" i="8" s="1"/>
  <c r="F34" i="8" s="1"/>
  <c r="J29" i="8"/>
  <c r="J32" i="8" s="1"/>
  <c r="J89" i="18"/>
  <c r="F33" i="18"/>
  <c r="F64" i="18"/>
  <c r="H92" i="18"/>
  <c r="J64" i="18"/>
  <c r="J33" i="18"/>
  <c r="D92" i="18"/>
  <c r="F42" i="8" l="1"/>
  <c r="J34" i="8"/>
  <c r="F91" i="18"/>
  <c r="F92" i="18" s="1"/>
  <c r="J91" i="18"/>
  <c r="J92" i="18" s="1"/>
  <c r="H72" i="11"/>
  <c r="M19" i="16"/>
  <c r="M18" i="16"/>
  <c r="M17" i="16"/>
  <c r="R23" i="12"/>
  <c r="T23" i="12" s="1"/>
  <c r="X23" i="12" s="1"/>
  <c r="R22" i="12"/>
  <c r="T22" i="12" s="1"/>
  <c r="X22" i="12" s="1"/>
  <c r="H86" i="11"/>
  <c r="J34" i="14"/>
  <c r="Z33" i="14"/>
  <c r="X32" i="14"/>
  <c r="R32" i="14"/>
  <c r="P32" i="14"/>
  <c r="N32" i="14"/>
  <c r="L32" i="14"/>
  <c r="J32" i="14"/>
  <c r="H32" i="14"/>
  <c r="F32" i="14"/>
  <c r="D32" i="14"/>
  <c r="T31" i="14"/>
  <c r="V31" i="14" s="1"/>
  <c r="Z31" i="14" s="1"/>
  <c r="T30" i="14"/>
  <c r="T32" i="14" s="1"/>
  <c r="N27" i="14"/>
  <c r="N34" i="14" s="1"/>
  <c r="J27" i="14"/>
  <c r="D27" i="14"/>
  <c r="D34" i="14" s="1"/>
  <c r="X25" i="14"/>
  <c r="X27" i="14" s="1"/>
  <c r="X34" i="14" s="1"/>
  <c r="R25" i="14"/>
  <c r="R27" i="14" s="1"/>
  <c r="R34" i="14" s="1"/>
  <c r="P25" i="14"/>
  <c r="P27" i="14" s="1"/>
  <c r="P34" i="14" s="1"/>
  <c r="N25" i="14"/>
  <c r="L25" i="14"/>
  <c r="L27" i="14" s="1"/>
  <c r="L34" i="14" s="1"/>
  <c r="J25" i="14"/>
  <c r="H25" i="14"/>
  <c r="H27" i="14" s="1"/>
  <c r="H34" i="14" s="1"/>
  <c r="F25" i="14"/>
  <c r="F27" i="14" s="1"/>
  <c r="F34" i="14" s="1"/>
  <c r="D25" i="14"/>
  <c r="V24" i="14"/>
  <c r="Z24" i="14" s="1"/>
  <c r="T24" i="14"/>
  <c r="T23" i="14"/>
  <c r="V23" i="14" s="1"/>
  <c r="Z23" i="14" s="1"/>
  <c r="T22" i="14"/>
  <c r="T25" i="14" s="1"/>
  <c r="T27" i="14" s="1"/>
  <c r="T18" i="14"/>
  <c r="V18" i="14" s="1"/>
  <c r="F11" i="11" l="1"/>
  <c r="F35" i="11" s="1"/>
  <c r="J42" i="8"/>
  <c r="J61" i="8" s="1"/>
  <c r="V30" i="14"/>
  <c r="Z30" i="14" s="1"/>
  <c r="Z32" i="14" s="1"/>
  <c r="Z18" i="14"/>
  <c r="V32" i="14"/>
  <c r="V22" i="14"/>
  <c r="T34" i="14"/>
  <c r="F64" i="8" l="1"/>
  <c r="J64" i="8"/>
  <c r="I24" i="16"/>
  <c r="M24" i="16" s="1"/>
  <c r="M25" i="16" s="1"/>
  <c r="J56" i="8"/>
  <c r="J11" i="11" s="1"/>
  <c r="V25" i="14"/>
  <c r="V27" i="14" s="1"/>
  <c r="V34" i="14" s="1"/>
  <c r="Z22" i="14"/>
  <c r="Z25" i="14" s="1"/>
  <c r="Z27" i="14" s="1"/>
  <c r="Z34" i="14" s="1"/>
  <c r="J35" i="11" l="1"/>
  <c r="J47" i="11" s="1"/>
  <c r="J49" i="11" s="1"/>
  <c r="K25" i="16"/>
  <c r="G25" i="16"/>
  <c r="E25" i="16"/>
  <c r="C25" i="16"/>
  <c r="I25" i="16"/>
  <c r="K20" i="16"/>
  <c r="K21" i="16" s="1"/>
  <c r="I20" i="16"/>
  <c r="I21" i="16" s="1"/>
  <c r="G20" i="16"/>
  <c r="G21" i="16" s="1"/>
  <c r="E20" i="16"/>
  <c r="E21" i="16" s="1"/>
  <c r="C21" i="16"/>
  <c r="X32" i="12"/>
  <c r="V25" i="12"/>
  <c r="V26" i="12" s="1"/>
  <c r="P25" i="12"/>
  <c r="P26" i="12" s="1"/>
  <c r="N25" i="12"/>
  <c r="N26" i="12" s="1"/>
  <c r="L26" i="12"/>
  <c r="J25" i="12"/>
  <c r="J26" i="12" s="1"/>
  <c r="H26" i="12"/>
  <c r="F25" i="12"/>
  <c r="F26" i="12" s="1"/>
  <c r="D26" i="12"/>
  <c r="D33" i="12" s="1"/>
  <c r="J89" i="11" l="1"/>
  <c r="J92" i="11" s="1"/>
  <c r="J94" i="11" s="1"/>
  <c r="H33" i="12"/>
  <c r="P33" i="12"/>
  <c r="N33" i="12"/>
  <c r="M20" i="16"/>
  <c r="M21" i="16" s="1"/>
  <c r="M27" i="16" s="1"/>
  <c r="I27" i="16"/>
  <c r="G27" i="16"/>
  <c r="E27" i="16"/>
  <c r="C27" i="16"/>
  <c r="K27" i="16"/>
  <c r="L33" i="12"/>
  <c r="V33" i="12"/>
  <c r="F33" i="12"/>
  <c r="R25" i="12"/>
  <c r="R26" i="12" s="1"/>
  <c r="X25" i="12"/>
  <c r="X26" i="12" s="1"/>
  <c r="T25" i="12"/>
  <c r="T26" i="12" s="1"/>
  <c r="R33" i="12" l="1"/>
  <c r="I11" i="10" l="1"/>
  <c r="G11" i="10"/>
  <c r="E11" i="10"/>
  <c r="K41" i="10"/>
  <c r="K38" i="10"/>
  <c r="G42" i="10" l="1"/>
  <c r="G44" i="10" s="1"/>
  <c r="I42" i="10" l="1"/>
  <c r="I44" i="10" s="1"/>
  <c r="E42" i="10"/>
  <c r="E44" i="10" l="1"/>
  <c r="K44" i="10" s="1"/>
  <c r="K42" i="10"/>
  <c r="K24" i="10" l="1"/>
  <c r="K26" i="10" s="1"/>
  <c r="G24" i="10"/>
  <c r="I24" i="10"/>
  <c r="I26" i="10" s="1"/>
  <c r="O24" i="10"/>
  <c r="G20" i="10"/>
  <c r="E20" i="10"/>
  <c r="O11" i="10"/>
  <c r="L30" i="19"/>
  <c r="Q66" i="4"/>
  <c r="O66" i="4"/>
  <c r="M66" i="4"/>
  <c r="K66" i="4"/>
  <c r="I66" i="4"/>
  <c r="G66" i="4"/>
  <c r="E66" i="4"/>
  <c r="E68" i="4" s="1"/>
  <c r="R65" i="4"/>
  <c r="P62" i="4"/>
  <c r="R62" i="4" s="1"/>
  <c r="R66" i="4" s="1"/>
  <c r="P59" i="4"/>
  <c r="N59" i="4"/>
  <c r="J59" i="4"/>
  <c r="H59" i="4"/>
  <c r="F59" i="4"/>
  <c r="D59" i="4"/>
  <c r="R57" i="4"/>
  <c r="R56" i="4"/>
  <c r="R55" i="4"/>
  <c r="Q48" i="4"/>
  <c r="Q68" i="4" s="1"/>
  <c r="P48" i="4"/>
  <c r="O48" i="4"/>
  <c r="N48" i="4"/>
  <c r="M48" i="4"/>
  <c r="L48" i="4"/>
  <c r="L68" i="4" s="1"/>
  <c r="K48" i="4"/>
  <c r="K68" i="4" s="1"/>
  <c r="J48" i="4"/>
  <c r="I48" i="4"/>
  <c r="I68" i="4" s="1"/>
  <c r="H48" i="4"/>
  <c r="H68" i="4" s="1"/>
  <c r="G48" i="4"/>
  <c r="G68" i="4"/>
  <c r="F48" i="4"/>
  <c r="E48" i="4"/>
  <c r="D48" i="4"/>
  <c r="R46" i="4"/>
  <c r="R45" i="4"/>
  <c r="R48" i="4" s="1"/>
  <c r="R31" i="4"/>
  <c r="P28" i="4"/>
  <c r="R28" i="4" s="1"/>
  <c r="R32" i="4" s="1"/>
  <c r="E32" i="4"/>
  <c r="G32" i="4"/>
  <c r="I32" i="4"/>
  <c r="K32" i="4"/>
  <c r="M32" i="4"/>
  <c r="O32" i="4"/>
  <c r="Q32" i="4"/>
  <c r="E14" i="4"/>
  <c r="E34" i="4"/>
  <c r="F14" i="4"/>
  <c r="G14" i="4"/>
  <c r="G34" i="4"/>
  <c r="H14" i="4"/>
  <c r="H34" i="4" s="1"/>
  <c r="I14" i="4"/>
  <c r="I34" i="4" s="1"/>
  <c r="J14" i="4"/>
  <c r="J34" i="4" s="1"/>
  <c r="K14" i="4"/>
  <c r="L14" i="4"/>
  <c r="L34" i="4" s="1"/>
  <c r="M14" i="4"/>
  <c r="N14" i="4"/>
  <c r="O14" i="4"/>
  <c r="O34" i="4" s="1"/>
  <c r="P14" i="4"/>
  <c r="Q14" i="4"/>
  <c r="D14" i="4"/>
  <c r="D34" i="4" s="1"/>
  <c r="R12" i="4"/>
  <c r="F25" i="4"/>
  <c r="R23" i="4"/>
  <c r="R22" i="4"/>
  <c r="R21" i="4"/>
  <c r="R11" i="4"/>
  <c r="P25" i="4"/>
  <c r="N25" i="4"/>
  <c r="J25" i="4"/>
  <c r="H25" i="4"/>
  <c r="D25" i="4"/>
  <c r="E24" i="10"/>
  <c r="L31" i="19" l="1"/>
  <c r="L33" i="19" s="1"/>
  <c r="R30" i="19"/>
  <c r="Q34" i="4"/>
  <c r="M34" i="4"/>
  <c r="J68" i="4"/>
  <c r="R25" i="4"/>
  <c r="M68" i="4"/>
  <c r="R14" i="4"/>
  <c r="K34" i="4"/>
  <c r="P32" i="4"/>
  <c r="P34" i="4" s="1"/>
  <c r="R59" i="4"/>
  <c r="O68" i="4"/>
  <c r="P66" i="4"/>
  <c r="P68" i="4" s="1"/>
  <c r="D68" i="4"/>
  <c r="R68" i="4"/>
  <c r="R34" i="4"/>
  <c r="G26" i="10"/>
  <c r="E26" i="10"/>
  <c r="O20" i="10"/>
  <c r="O26" i="10" s="1"/>
  <c r="T30" i="19" l="1"/>
  <c r="X30" i="19" s="1"/>
  <c r="R31" i="19"/>
  <c r="R33" i="19" s="1"/>
  <c r="D61" i="8"/>
  <c r="D11" i="11"/>
  <c r="D35" i="11" s="1"/>
  <c r="D47" i="11" s="1"/>
  <c r="H11" i="11" l="1"/>
  <c r="H61" i="8"/>
  <c r="F47" i="11" l="1"/>
  <c r="F49" i="11" s="1"/>
  <c r="F89" i="11" s="1"/>
  <c r="F92" i="11" s="1"/>
  <c r="F94" i="11" s="1"/>
  <c r="J29" i="12"/>
  <c r="T29" i="12" l="1"/>
  <c r="J31" i="12"/>
  <c r="J33" i="12" s="1"/>
  <c r="X29" i="12" l="1"/>
  <c r="X31" i="12" s="1"/>
  <c r="X33" i="12" s="1"/>
  <c r="T31" i="12"/>
  <c r="T33" i="12" s="1"/>
  <c r="D49" i="11"/>
  <c r="D89" i="11" s="1"/>
  <c r="D92" i="11" s="1"/>
  <c r="D94" i="11" s="1"/>
  <c r="L94" i="11" s="1"/>
  <c r="D64" i="8" l="1"/>
  <c r="H35" i="11" l="1"/>
  <c r="H47" i="11" s="1"/>
  <c r="H49" i="11" s="1"/>
  <c r="H89" i="11" s="1"/>
  <c r="H92" i="11" s="1"/>
  <c r="H94" i="11" s="1"/>
  <c r="M94" i="11" s="1"/>
  <c r="X29" i="19" l="1"/>
  <c r="X31" i="19" s="1"/>
  <c r="X33" i="19" s="1"/>
  <c r="T31" i="19"/>
  <c r="T33" i="19" s="1"/>
  <c r="H64" i="8"/>
  <c r="I25" i="21"/>
  <c r="I27" i="21" s="1"/>
  <c r="M24" i="21"/>
  <c r="M25" i="21" s="1"/>
  <c r="M27" i="21" s="1"/>
</calcChain>
</file>

<file path=xl/sharedStrings.xml><?xml version="1.0" encoding="utf-8"?>
<sst xmlns="http://schemas.openxmlformats.org/spreadsheetml/2006/main" count="848" uniqueCount="312">
  <si>
    <t>Note</t>
  </si>
  <si>
    <t>Cash and cash equivalents</t>
  </si>
  <si>
    <t>Other current assets</t>
  </si>
  <si>
    <t>Retained earnings</t>
  </si>
  <si>
    <t>Share premium</t>
  </si>
  <si>
    <t>Unappropriated</t>
  </si>
  <si>
    <t>Total</t>
  </si>
  <si>
    <t xml:space="preserve">Cash flows from operating activities  </t>
  </si>
  <si>
    <t xml:space="preserve">Cash flows from investing activities </t>
  </si>
  <si>
    <t xml:space="preserve">Cash flows from financing activities </t>
  </si>
  <si>
    <t>Separate financial statements</t>
  </si>
  <si>
    <t>KCE Electronics Public Company Limited and its subsidiaries</t>
  </si>
  <si>
    <t>Other income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</si>
  <si>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</si>
  <si>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</si>
  <si>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</si>
  <si>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</si>
  <si>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</si>
  <si>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</si>
  <si>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</si>
  <si>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</si>
  <si>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</si>
  <si>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</si>
  <si>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</si>
  <si>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Expenses</t>
  </si>
  <si>
    <t>Total expenses</t>
  </si>
  <si>
    <t xml:space="preserve">Administrative expenses </t>
  </si>
  <si>
    <t xml:space="preserve">Appropriated </t>
  </si>
  <si>
    <t>Treasury shares</t>
  </si>
  <si>
    <t>Excess of investments</t>
  </si>
  <si>
    <t>arising from additional</t>
  </si>
  <si>
    <t xml:space="preserve">   Unappropriated </t>
  </si>
  <si>
    <t>paid-up</t>
  </si>
  <si>
    <t>Other non-current assets</t>
  </si>
  <si>
    <t>Total comprehensive income attributable to:</t>
  </si>
  <si>
    <t xml:space="preserve">Consolidated financial statements </t>
  </si>
  <si>
    <t xml:space="preserve">purchases of investments </t>
  </si>
  <si>
    <t xml:space="preserve">in subsidiaries </t>
  </si>
  <si>
    <t>at a price higher</t>
  </si>
  <si>
    <t xml:space="preserve"> than the net</t>
  </si>
  <si>
    <t>book value of</t>
  </si>
  <si>
    <t>Total other</t>
  </si>
  <si>
    <t>the subsidiaries</t>
  </si>
  <si>
    <t>components of</t>
  </si>
  <si>
    <t xml:space="preserve">attributable to </t>
  </si>
  <si>
    <t xml:space="preserve"> at the</t>
  </si>
  <si>
    <t>reserve</t>
  </si>
  <si>
    <t xml:space="preserve"> acquisition date</t>
  </si>
  <si>
    <t>equity</t>
  </si>
  <si>
    <t xml:space="preserve">Property, plant and equipment </t>
  </si>
  <si>
    <t>Intangible assets</t>
  </si>
  <si>
    <t>Consolidated financial</t>
  </si>
  <si>
    <t>Separate financial</t>
  </si>
  <si>
    <t xml:space="preserve">statements </t>
  </si>
  <si>
    <t>statements</t>
  </si>
  <si>
    <t>Inventories</t>
  </si>
  <si>
    <t>Liabilities and equity</t>
  </si>
  <si>
    <t>Equity</t>
  </si>
  <si>
    <t xml:space="preserve">   Appropriated</t>
  </si>
  <si>
    <t xml:space="preserve">      Legal reserve</t>
  </si>
  <si>
    <t>Non-controlling interests</t>
  </si>
  <si>
    <t>Finance costs</t>
  </si>
  <si>
    <t xml:space="preserve">   Non-controlling interests </t>
  </si>
  <si>
    <t xml:space="preserve">Statements of changes in equity </t>
  </si>
  <si>
    <t xml:space="preserve">   Total contributions by and distributions to</t>
  </si>
  <si>
    <t xml:space="preserve">      owners of the Company</t>
  </si>
  <si>
    <t xml:space="preserve">   Profit or loss</t>
  </si>
  <si>
    <t xml:space="preserve">   Other comprehensive income</t>
  </si>
  <si>
    <t>-</t>
  </si>
  <si>
    <t>Interest paid</t>
  </si>
  <si>
    <t>Changes in operating assets and liabilities</t>
  </si>
  <si>
    <t>Profit attributable to:</t>
  </si>
  <si>
    <t xml:space="preserve">   Reduction of ordinary shares</t>
  </si>
  <si>
    <t xml:space="preserve">   Share-based payment transactions</t>
  </si>
  <si>
    <t>Share-based payment transactions</t>
  </si>
  <si>
    <t>Net cash from operating activities</t>
  </si>
  <si>
    <t>Other comprehensive income</t>
  </si>
  <si>
    <t>interests</t>
  </si>
  <si>
    <t xml:space="preserve">   rendering of services</t>
  </si>
  <si>
    <t>Legal</t>
  </si>
  <si>
    <t xml:space="preserve">Transactions with owners, </t>
  </si>
  <si>
    <t xml:space="preserve">   recorded directly in equity</t>
  </si>
  <si>
    <t xml:space="preserve">   Contributions by and distributions </t>
  </si>
  <si>
    <t xml:space="preserve">      to owners of the Company</t>
  </si>
  <si>
    <t>Legal reserve</t>
  </si>
  <si>
    <t xml:space="preserve">Issued and </t>
  </si>
  <si>
    <t>share capital</t>
  </si>
  <si>
    <t xml:space="preserve">owners of </t>
  </si>
  <si>
    <t>Non-controlling</t>
  </si>
  <si>
    <t>Interest expense</t>
  </si>
  <si>
    <t>Share</t>
  </si>
  <si>
    <t>warrants</t>
  </si>
  <si>
    <t>Goodwill</t>
  </si>
  <si>
    <t>Deferred tax assets</t>
  </si>
  <si>
    <t>Deferred tax liabilities</t>
  </si>
  <si>
    <t>Total comprehensive income for the year</t>
  </si>
  <si>
    <t>(in Baht)</t>
  </si>
  <si>
    <t xml:space="preserve">   Issue of ordinary shares</t>
  </si>
  <si>
    <t xml:space="preserve">   Dividend </t>
  </si>
  <si>
    <t>Year ended 31 December 2013</t>
  </si>
  <si>
    <t>Balance at 31 December 2013</t>
  </si>
  <si>
    <t>Balance at 31 December 2012 - as reported</t>
  </si>
  <si>
    <t>Impact of changes in accounting policies</t>
  </si>
  <si>
    <t>Balance at 31 December 2012 - restated</t>
  </si>
  <si>
    <t xml:space="preserve">   and at 1 January 2013</t>
  </si>
  <si>
    <t>20, 21</t>
  </si>
  <si>
    <t>Comprehensive income for the year</t>
  </si>
  <si>
    <t xml:space="preserve">Equity attributable to owners of </t>
  </si>
  <si>
    <t>20, 22</t>
  </si>
  <si>
    <t xml:space="preserve">       Defined benefit plan actuarial gains (losses),</t>
  </si>
  <si>
    <t xml:space="preserve">          net of tax</t>
  </si>
  <si>
    <t>Year ended 31 December 2014</t>
  </si>
  <si>
    <t>Balance at 31 December 2013 - restated</t>
  </si>
  <si>
    <t xml:space="preserve">   and at 1 January 2014</t>
  </si>
  <si>
    <t>Balance at 31 December 2014</t>
  </si>
  <si>
    <t>Balance at 31 December 2013 - as reported</t>
  </si>
  <si>
    <t>Change in</t>
  </si>
  <si>
    <t>percentage of</t>
  </si>
  <si>
    <t>holding in</t>
  </si>
  <si>
    <t>subsidiaries</t>
  </si>
  <si>
    <t>Issue of ordinary shares</t>
  </si>
  <si>
    <t>Investment properties</t>
  </si>
  <si>
    <t>Statement of comprehensive income (Unaudited)</t>
  </si>
  <si>
    <t>(in thousand Baht)</t>
  </si>
  <si>
    <t>Compensation from insurance claim</t>
  </si>
  <si>
    <t xml:space="preserve">Reversal of allowance for impairment </t>
  </si>
  <si>
    <t>Cost of sale of goods and rendering of services</t>
  </si>
  <si>
    <t>Profit for the period</t>
  </si>
  <si>
    <t>Total comprehensive income for the period</t>
  </si>
  <si>
    <t>Statement of cash flows (Unaudited)</t>
  </si>
  <si>
    <t>Statement of changes in equity (Unaudited)</t>
  </si>
  <si>
    <t>Comprehensive income for the period</t>
  </si>
  <si>
    <t xml:space="preserve">  Transfer to legal reserve</t>
  </si>
  <si>
    <t>Trade and other current receivables</t>
  </si>
  <si>
    <t>(Unaudited)</t>
  </si>
  <si>
    <t>Trade and other current payables</t>
  </si>
  <si>
    <t>Current portion of long-term borrowings</t>
  </si>
  <si>
    <t>Long-term borrowings</t>
  </si>
  <si>
    <t>Revenues</t>
  </si>
  <si>
    <t xml:space="preserve">Revenues from sale of goods and </t>
  </si>
  <si>
    <t>Total revenues</t>
  </si>
  <si>
    <t>Distribution costs</t>
  </si>
  <si>
    <t xml:space="preserve">Exchange differences on translating </t>
  </si>
  <si>
    <t>Translation</t>
  </si>
  <si>
    <t>financial</t>
  </si>
  <si>
    <t xml:space="preserve"> equity</t>
  </si>
  <si>
    <t xml:space="preserve">Total </t>
  </si>
  <si>
    <t>premium</t>
  </si>
  <si>
    <t>Acquisition of intangible assets</t>
  </si>
  <si>
    <t>Share capital</t>
  </si>
  <si>
    <t>Net cash generated from operating</t>
  </si>
  <si>
    <t>Statement of financial position</t>
  </si>
  <si>
    <t xml:space="preserve">   Issued and paid-up share capital</t>
  </si>
  <si>
    <t>Other components of equity</t>
  </si>
  <si>
    <t xml:space="preserve">   financial statements</t>
  </si>
  <si>
    <t xml:space="preserve">   Owners of the Company</t>
  </si>
  <si>
    <t>the Company</t>
  </si>
  <si>
    <t>Proceeds from disposals of machinery and equipment</t>
  </si>
  <si>
    <t>Total equity</t>
  </si>
  <si>
    <t>Total liabilities and equity</t>
  </si>
  <si>
    <t>Effect of exchange rate changes on balances held</t>
  </si>
  <si>
    <t xml:space="preserve">   in foreign currencies</t>
  </si>
  <si>
    <t xml:space="preserve">Separate financial </t>
  </si>
  <si>
    <t xml:space="preserve">   Authorised share capital </t>
  </si>
  <si>
    <t>Three-month period ended 31 March 2018</t>
  </si>
  <si>
    <t>Balance at 31 March 2018</t>
  </si>
  <si>
    <t>Balance at  1 January 2018</t>
  </si>
  <si>
    <t xml:space="preserve">Gain on previously-held equity interest </t>
  </si>
  <si>
    <t>Cash and cash equivalents at 1 January</t>
  </si>
  <si>
    <r>
      <t xml:space="preserve"> </t>
    </r>
    <r>
      <rPr>
        <sz val="11"/>
        <rFont val="Times New Roman"/>
        <family val="1"/>
      </rPr>
      <t xml:space="preserve"> in associate prior to change of status</t>
    </r>
  </si>
  <si>
    <r>
      <t xml:space="preserve"> </t>
    </r>
    <r>
      <rPr>
        <sz val="11"/>
        <rFont val="Times New Roman"/>
        <family val="1"/>
      </rPr>
      <t xml:space="preserve"> to subsidiary</t>
    </r>
  </si>
  <si>
    <t>Investments in subsidiaries</t>
  </si>
  <si>
    <t>Three-month period ended 31 March 2019</t>
  </si>
  <si>
    <t>Balance at  1 January 2019</t>
  </si>
  <si>
    <t>Other components</t>
  </si>
  <si>
    <t xml:space="preserve"> of equity</t>
  </si>
  <si>
    <t xml:space="preserve">   before effect of exchange rate</t>
  </si>
  <si>
    <t xml:space="preserve">            purchases of machinery and equipment </t>
  </si>
  <si>
    <t>Amortisation on contract costs assets</t>
  </si>
  <si>
    <t>Profit before income tax expense</t>
  </si>
  <si>
    <t xml:space="preserve">Three-month period ended </t>
  </si>
  <si>
    <t xml:space="preserve">      Dividends</t>
  </si>
  <si>
    <t>Contract costs assets</t>
  </si>
  <si>
    <t xml:space="preserve">   from financial institutions</t>
  </si>
  <si>
    <t>Share of profit of associate accounted for</t>
  </si>
  <si>
    <t>Right-of-use assets</t>
  </si>
  <si>
    <t>Other current financial liabilities</t>
  </si>
  <si>
    <t>Current portion of lease liabilities</t>
  </si>
  <si>
    <t>Profit from operating activities</t>
  </si>
  <si>
    <t>Transactions with owners, recorded directly in equity</t>
  </si>
  <si>
    <t>Depreciation and amortisation</t>
  </si>
  <si>
    <t>Supplemental disclosure of cash flows information</t>
  </si>
  <si>
    <t>Dividend income from an associate</t>
  </si>
  <si>
    <t>Dividend received from an associate</t>
  </si>
  <si>
    <t>Other current financial assets</t>
  </si>
  <si>
    <t xml:space="preserve">Lease liabilities </t>
  </si>
  <si>
    <t>Warrants</t>
  </si>
  <si>
    <t xml:space="preserve">   the Company</t>
  </si>
  <si>
    <t>Balance at 1 January 2021</t>
  </si>
  <si>
    <t xml:space="preserve">      Issue of ordinary shares</t>
  </si>
  <si>
    <t xml:space="preserve">      Share-based payment transactions</t>
  </si>
  <si>
    <t xml:space="preserve">   period, net of tax</t>
  </si>
  <si>
    <t>Total transactions with owners, recorded directly in equity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</si>
  <si>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</si>
  <si>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</si>
  <si>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8</t>
  </si>
  <si>
    <t>Adjustments to reconcile profit to cash receipts (payments)</t>
  </si>
  <si>
    <t>Cash payments for unit trust</t>
  </si>
  <si>
    <t>Payment of lease liabilities</t>
  </si>
  <si>
    <t>Loss from write-off of equipment</t>
  </si>
  <si>
    <t>Dividends received from an associate</t>
  </si>
  <si>
    <t xml:space="preserve">Dividend paid </t>
  </si>
  <si>
    <t xml:space="preserve">   Contributions by and distributions to owners</t>
  </si>
  <si>
    <t xml:space="preserve">   Total contributions by and distributions to owners</t>
  </si>
  <si>
    <t>Cash receipts form unit trust</t>
  </si>
  <si>
    <t>Tax expense</t>
  </si>
  <si>
    <t xml:space="preserve">Tax expense </t>
  </si>
  <si>
    <t>Items that will be reclassified subsequently to profit or loss</t>
  </si>
  <si>
    <t>Balance at 30 September 2021</t>
  </si>
  <si>
    <t>Nine-month period ended 30 September 2021</t>
  </si>
  <si>
    <t>Loss on fair value adjustment of unit trust</t>
  </si>
  <si>
    <t>Net cash used in financing activities</t>
  </si>
  <si>
    <t xml:space="preserve">Inventories </t>
  </si>
  <si>
    <t>Non-current assets classified as held for sale</t>
  </si>
  <si>
    <t>Current contract liabilities</t>
  </si>
  <si>
    <t>Loss from write-off inventories</t>
  </si>
  <si>
    <t>Loss on sale of unit trust</t>
  </si>
  <si>
    <t>2024</t>
  </si>
  <si>
    <t>Income tax payable</t>
  </si>
  <si>
    <t>Balance at 1 January 2024</t>
  </si>
  <si>
    <t xml:space="preserve">            from purchases of machinery and equipment </t>
  </si>
  <si>
    <t>the parent</t>
  </si>
  <si>
    <t xml:space="preserve">            from disposal of machinery and equipment</t>
  </si>
  <si>
    <t>5)      Borrowing costs relating to the acquisition of assets</t>
  </si>
  <si>
    <t xml:space="preserve">Acquisition of property, plant and equipment </t>
  </si>
  <si>
    <t>31 December</t>
  </si>
  <si>
    <t xml:space="preserve">   Distributions to owners </t>
  </si>
  <si>
    <t xml:space="preserve">   Total distributions to owners </t>
  </si>
  <si>
    <t>2025</t>
  </si>
  <si>
    <t>Balance at 1 January 2025</t>
  </si>
  <si>
    <t xml:space="preserve">Taxes received (paid) </t>
  </si>
  <si>
    <t>Acquisition of subsidiaries, net of cash acquired</t>
  </si>
  <si>
    <t>Short-term borrowings</t>
  </si>
  <si>
    <t>Dividends paid to non-controlling interests</t>
  </si>
  <si>
    <t>Repayment of short-term borrowings from related parties</t>
  </si>
  <si>
    <t>Short-term borrowings from related parties</t>
  </si>
  <si>
    <t>Net cash from (used in) investing activities</t>
  </si>
  <si>
    <t>Non-current provision for employee benefits</t>
  </si>
  <si>
    <t>Share of profit of investment in associate</t>
  </si>
  <si>
    <t>Provision for employee benefits</t>
  </si>
  <si>
    <t>Employee benefits paid</t>
  </si>
  <si>
    <t>Repayment of long-term borrowings from financial institutions</t>
  </si>
  <si>
    <t>4)      Net (increase) decrease in right-of-use assets</t>
  </si>
  <si>
    <t>Loss (gain) on disposal of property, plant and equipment</t>
  </si>
  <si>
    <t xml:space="preserve">   </t>
  </si>
  <si>
    <t>Unrealised loss (gain) on exchange rate and changes in fair value of derivatives</t>
  </si>
  <si>
    <t>Acquisition of property, plant and equipment and investment properties</t>
  </si>
  <si>
    <t>Decrease in bank overdrafts and short-term borrowings from financial institutions</t>
  </si>
  <si>
    <t>Repayment of borrowings from financial institutions</t>
  </si>
  <si>
    <t>9</t>
  </si>
  <si>
    <t xml:space="preserve">   Distributions to owners of the parent</t>
  </si>
  <si>
    <t xml:space="preserve">   Total distributions to owners of the parent</t>
  </si>
  <si>
    <t>Proceeds from disposals of intangible assets</t>
  </si>
  <si>
    <t>Net increase (decrease) in cash and cash equivalents</t>
  </si>
  <si>
    <t xml:space="preserve">Unrealised gain (loss) on exchange rate and fair value </t>
  </si>
  <si>
    <t xml:space="preserve">   changes in derivatives</t>
  </si>
  <si>
    <t xml:space="preserve">   using equity method, net of tax</t>
  </si>
  <si>
    <t>Dividend income from subsidiaries</t>
  </si>
  <si>
    <t>Tax income (expense)</t>
  </si>
  <si>
    <t xml:space="preserve">(Reversal of) impairment loss on machinery and equipment </t>
  </si>
  <si>
    <t>Dividends received from subsidiaries</t>
  </si>
  <si>
    <t>Dividend received from subsidiaries</t>
  </si>
  <si>
    <t>Proceeds from long-term borrowings from financial instituitions</t>
  </si>
  <si>
    <t xml:space="preserve">   financial institutions</t>
  </si>
  <si>
    <t>30 September</t>
  </si>
  <si>
    <t xml:space="preserve">Nine-month period ended </t>
  </si>
  <si>
    <t>Nine-month period ended 30 September 2024</t>
  </si>
  <si>
    <t>Balance at 30 September 2024</t>
  </si>
  <si>
    <t>Nine-month period ended 30 September 2025</t>
  </si>
  <si>
    <t>Balance at 30 September 2025</t>
  </si>
  <si>
    <t>Proceeds from capital increase and warrants exercised</t>
  </si>
  <si>
    <t>Cash and cash equivalents at 30 September</t>
  </si>
  <si>
    <t>2)      Net decrease in trust receipts from</t>
  </si>
  <si>
    <t>Gain (loss) on disposal of machinery and equipment</t>
  </si>
  <si>
    <t xml:space="preserve">Net decrease in short-term borrowings from </t>
  </si>
  <si>
    <t xml:space="preserve">1)      Net (increase) decrease in other current receivables </t>
  </si>
  <si>
    <t>3)      Net increase in other current payables</t>
  </si>
  <si>
    <t xml:space="preserve">Loss on inventories devaluation </t>
  </si>
  <si>
    <t>Loss on return of capital of investment in subsidiary</t>
  </si>
  <si>
    <t>(Reversal of) expected credit loss</t>
  </si>
  <si>
    <t>4V2TM5GNM5W2RD9JGGNB26C2QCNBWB7YW518HJHV8J62M1YKDVQ0</t>
  </si>
  <si>
    <t>Thirada, Thananunmethee</t>
  </si>
  <si>
    <t>Create</t>
  </si>
  <si>
    <t>d7c9431a-8518-423c-bafb-aa4ad8d76c99</t>
  </si>
  <si>
    <t>{"id":"d7c9431a-8518-423c-bafb-aa4ad8d76c99","type":1,"name":"workbookId","value":"13c9b7d3-defc-44b9-ac09-2a130d010633"}</t>
  </si>
  <si>
    <t>2996401c-94b1-4ba1-97a7-4066b9c10c51</t>
  </si>
  <si>
    <t>{"id":"2996401c-94b1-4ba1-97a7-4066b9c10c51","type":0,"name":"dataSnipperSheetDeleted","value":"false"}</t>
  </si>
  <si>
    <t>b3381bbf-f554-43b6-9556-59eb20923911</t>
  </si>
  <si>
    <t>{"id":"b3381bbf-f554-43b6-9556-59eb20923911","type":0,"name":"embed-documents","value":"false"}</t>
  </si>
  <si>
    <t>46352a07-c0da-4991-b538-f5f5562946f3</t>
  </si>
  <si>
    <t>{"id":"46352a07-c0da-4991-b538-f5f5562946f3","type":0,"name":"table-snip-suggestions","value":"true"}</t>
  </si>
  <si>
    <t>8c88838f-311a-477e-901f-eefab572651f</t>
  </si>
  <si>
    <t>{"id":"8c88838f-311a-477e-901f-eefab572651f","type":1,"name":"migratedFssProjectId","value":""}</t>
  </si>
  <si>
    <t>Short-term loans to a related party</t>
  </si>
  <si>
    <t>Investment in an associate</t>
  </si>
  <si>
    <t>Acquisition of investments in a subsidiary</t>
  </si>
  <si>
    <t>Net cash outflow on acquisition of a subsidiary</t>
  </si>
  <si>
    <t>Proceeds from short-term borrowings from a related party</t>
  </si>
  <si>
    <t>PHK5PTHWPWS0T9HHADMA1RFH1ZF7HTXTBHTHABYP551HGJRKQ7Q0</t>
  </si>
  <si>
    <t>Duangkamon, Juntakram</t>
  </si>
  <si>
    <t>Other comprehensive expense for the</t>
  </si>
  <si>
    <t>Total comprehensive income (expense)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</si>
</sst>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0.0"/>
    <numFmt numFmtId="168" formatCode="_-* #,##0.0_-;\-* #,##0.0_-;_-* &quot;-&quot;??_-;_-@_-"/>
  </numFmts>
  <fonts count="20">
    <font>
      <sz val="11"/>
      <name val="Times New Roman"/>
      <family val="1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sz val="14"/>
      <name val="Times New Roman"/>
      <family val="1"/>
    </font>
    <font>
      <b/>
      <i/>
      <sz val="11"/>
      <name val="Times New Roman"/>
      <family val="1"/>
    </font>
    <font>
      <b/>
      <u/>
      <sz val="11"/>
      <name val="Times New Roman"/>
      <family val="1"/>
    </font>
    <font>
      <sz val="14"/>
      <name val="CordiaUPC"/>
      <family val="2"/>
    </font>
    <font>
      <sz val="14"/>
      <name val="CordiaUPC"/>
      <family val="2"/>
    </font>
    <font>
      <sz val="11"/>
      <color rgb="FFFF0000"/>
      <name val="Times New Roman"/>
      <family val="1"/>
    </font>
    <font>
      <u val="singleAccounting"/>
      <sz val="11"/>
      <name val="Times New Roman"/>
      <family val="1"/>
    </font>
    <font>
      <sz val="15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3" fillId="0" borderId="0"/>
    <xf numFmtId="0" fontId="2" fillId="0" borderId="0"/>
    <xf numFmtId="0" fontId="2" fillId="0" borderId="0">
      <alignment vertical="center"/>
    </xf>
  </cellStyleXfs>
  <cellXfs count="448">
    <xf numFmtId="0" fontId="0" fillId="0" borderId="0" xfId="0"/>
    <xf numFmtId="0" fontId="5" fillId="0" borderId="0" xfId="0" applyFont="1" applyAlignment="1">
      <alignment horizontal="centerContinuous"/>
    </xf>
    <xf numFmtId="0" fontId="5" fillId="0" borderId="0" xfId="0" applyFont="1"/>
    <xf numFmtId="37" fontId="5" fillId="0" borderId="0" xfId="0" applyNumberFormat="1" applyFont="1"/>
    <xf numFmtId="37" fontId="7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6" applyFont="1" applyAlignment="1">
      <alignment horizontal="center"/>
    </xf>
    <xf numFmtId="0" fontId="5" fillId="0" borderId="0" xfId="3" applyFont="1" applyAlignment="1">
      <alignment horizontal="center"/>
    </xf>
    <xf numFmtId="0" fontId="4" fillId="0" borderId="0" xfId="6" applyFont="1"/>
    <xf numFmtId="0" fontId="7" fillId="0" borderId="0" xfId="3" applyFont="1" applyAlignment="1">
      <alignment horizontal="center" vertical="center"/>
    </xf>
    <xf numFmtId="0" fontId="11" fillId="0" borderId="0" xfId="6" applyFont="1"/>
    <xf numFmtId="0" fontId="7" fillId="0" borderId="0" xfId="6" applyFont="1" applyAlignment="1">
      <alignment horizontal="center"/>
    </xf>
    <xf numFmtId="41" fontId="4" fillId="0" borderId="0" xfId="3" applyNumberFormat="1" applyFont="1"/>
    <xf numFmtId="37" fontId="4" fillId="0" borderId="0" xfId="3" applyNumberFormat="1" applyFont="1"/>
    <xf numFmtId="3" fontId="5" fillId="0" borderId="0" xfId="0" applyNumberFormat="1" applyFont="1" applyAlignment="1">
      <alignment horizontal="centerContinuous"/>
    </xf>
    <xf numFmtId="37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6" applyFont="1"/>
    <xf numFmtId="0" fontId="0" fillId="0" borderId="0" xfId="6" applyFont="1" applyAlignment="1">
      <alignment horizontal="center"/>
    </xf>
    <xf numFmtId="41" fontId="0" fillId="0" borderId="0" xfId="1" applyNumberFormat="1" applyFont="1" applyAlignment="1">
      <alignment horizontal="center" vertical="center" wrapText="1"/>
    </xf>
    <xf numFmtId="41" fontId="4" fillId="0" borderId="1" xfId="3" applyNumberFormat="1" applyFont="1" applyBorder="1"/>
    <xf numFmtId="41" fontId="4" fillId="0" borderId="1" xfId="3" applyNumberFormat="1" applyFont="1" applyBorder="1" applyAlignment="1">
      <alignment horizontal="center"/>
    </xf>
    <xf numFmtId="41" fontId="4" fillId="0" borderId="0" xfId="3" applyNumberFormat="1" applyFont="1" applyAlignment="1">
      <alignment horizontal="center"/>
    </xf>
    <xf numFmtId="0" fontId="8" fillId="0" borderId="0" xfId="0" applyFont="1"/>
    <xf numFmtId="0" fontId="0" fillId="0" borderId="0" xfId="3" applyFont="1" applyAlignment="1">
      <alignment horizontal="center"/>
    </xf>
    <xf numFmtId="37" fontId="0" fillId="0" borderId="0" xfId="3" applyNumberFormat="1" applyFont="1" applyAlignment="1">
      <alignment horizontal="center"/>
    </xf>
    <xf numFmtId="37" fontId="0" fillId="0" borderId="0" xfId="0" applyNumberFormat="1"/>
    <xf numFmtId="41" fontId="0" fillId="0" borderId="1" xfId="1" applyNumberFormat="1" applyFont="1" applyBorder="1" applyAlignment="1">
      <alignment horizontal="center" vertical="center" wrapText="1"/>
    </xf>
    <xf numFmtId="41" fontId="0" fillId="0" borderId="0" xfId="1" applyNumberFormat="1" applyFont="1" applyBorder="1" applyAlignment="1">
      <alignment horizontal="center" vertical="center" wrapText="1"/>
    </xf>
    <xf numFmtId="41" fontId="0" fillId="0" borderId="0" xfId="3" applyNumberFormat="1" applyFont="1" applyAlignment="1">
      <alignment horizontal="center"/>
    </xf>
    <xf numFmtId="41" fontId="0" fillId="0" borderId="1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37" fontId="0" fillId="0" borderId="0" xfId="0" applyNumberFormat="1" applyAlignment="1">
      <alignment horizontal="center"/>
    </xf>
    <xf numFmtId="41" fontId="0" fillId="0" borderId="0" xfId="3" applyNumberFormat="1" applyFont="1"/>
    <xf numFmtId="37" fontId="0" fillId="0" borderId="0" xfId="3" applyNumberFormat="1" applyFont="1"/>
    <xf numFmtId="41" fontId="0" fillId="0" borderId="1" xfId="3" applyNumberFormat="1" applyFont="1" applyBorder="1"/>
    <xf numFmtId="41" fontId="0" fillId="0" borderId="0" xfId="1" applyNumberFormat="1" applyFont="1" applyBorder="1" applyAlignment="1">
      <alignment horizontal="left" vertical="center" wrapText="1"/>
    </xf>
    <xf numFmtId="41" fontId="0" fillId="0" borderId="0" xfId="1" applyNumberFormat="1" applyFont="1" applyAlignment="1">
      <alignment horizontal="left" vertical="center" wrapText="1"/>
    </xf>
    <xf numFmtId="41" fontId="0" fillId="0" borderId="0" xfId="3" applyNumberFormat="1" applyFont="1" applyAlignment="1">
      <alignment horizontal="left" vertical="center"/>
    </xf>
    <xf numFmtId="41" fontId="0" fillId="0" borderId="4" xfId="1" applyNumberFormat="1" applyFont="1" applyBorder="1" applyAlignment="1">
      <alignment horizontal="left" vertical="center" wrapText="1"/>
    </xf>
    <xf numFmtId="41" fontId="4" fillId="0" borderId="3" xfId="3" applyNumberFormat="1" applyFont="1" applyBorder="1"/>
    <xf numFmtId="41" fontId="0" fillId="0" borderId="3" xfId="1" applyNumberFormat="1" applyFont="1" applyBorder="1" applyAlignment="1">
      <alignment horizontal="center" vertical="center" wrapText="1"/>
    </xf>
    <xf numFmtId="41" fontId="0" fillId="0" borderId="2" xfId="1" applyNumberFormat="1" applyFont="1" applyBorder="1" applyAlignment="1">
      <alignment horizontal="center" vertical="center" wrapText="1"/>
    </xf>
    <xf numFmtId="41" fontId="4" fillId="0" borderId="2" xfId="3" applyNumberFormat="1" applyFont="1" applyBorder="1" applyAlignment="1">
      <alignment horizontal="center"/>
    </xf>
    <xf numFmtId="0" fontId="5" fillId="0" borderId="0" xfId="6" applyFont="1"/>
    <xf numFmtId="37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1" applyFont="1" applyBorder="1" applyAlignment="1">
      <alignment horizontal="center"/>
    </xf>
    <xf numFmtId="164" fontId="5" fillId="0" borderId="0" xfId="1" applyFont="1" applyAlignment="1"/>
    <xf numFmtId="164" fontId="4" fillId="0" borderId="0" xfId="1" applyFont="1" applyBorder="1" applyAlignment="1"/>
    <xf numFmtId="164" fontId="4" fillId="0" borderId="0" xfId="1" applyFont="1" applyBorder="1" applyAlignment="1">
      <alignment horizontal="left" vertical="center"/>
    </xf>
    <xf numFmtId="41" fontId="5" fillId="0" borderId="0" xfId="3" applyNumberFormat="1" applyFont="1" applyAlignment="1">
      <alignment horizontal="left" vertical="center"/>
    </xf>
    <xf numFmtId="164" fontId="4" fillId="0" borderId="1" xfId="1" applyFont="1" applyBorder="1" applyAlignment="1"/>
    <xf numFmtId="164" fontId="5" fillId="0" borderId="1" xfId="1" applyFont="1" applyBorder="1" applyAlignment="1"/>
    <xf numFmtId="164" fontId="5" fillId="0" borderId="0" xfId="1" applyFont="1" applyBorder="1" applyAlignment="1"/>
    <xf numFmtId="164" fontId="4" fillId="0" borderId="2" xfId="1" applyFont="1" applyBorder="1" applyAlignment="1">
      <alignment horizontal="center" vertical="center"/>
    </xf>
    <xf numFmtId="166" fontId="5" fillId="0" borderId="0" xfId="1" applyNumberFormat="1" applyFont="1" applyBorder="1" applyAlignment="1"/>
    <xf numFmtId="0" fontId="5" fillId="0" borderId="0" xfId="6" applyFont="1" applyAlignment="1">
      <alignment horizontal="right"/>
    </xf>
    <xf numFmtId="0" fontId="4" fillId="0" borderId="0" xfId="3" applyFont="1" applyAlignment="1">
      <alignment horizontal="left"/>
    </xf>
    <xf numFmtId="41" fontId="4" fillId="0" borderId="0" xfId="1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horizontal="left" vertical="center" wrapText="1"/>
    </xf>
    <xf numFmtId="41" fontId="5" fillId="0" borderId="0" xfId="1" applyNumberFormat="1" applyFont="1" applyAlignment="1">
      <alignment horizontal="left" vertical="center" wrapText="1"/>
    </xf>
    <xf numFmtId="41" fontId="5" fillId="0" borderId="4" xfId="1" applyNumberFormat="1" applyFont="1" applyBorder="1" applyAlignment="1">
      <alignment horizontal="left" vertical="center" wrapText="1"/>
    </xf>
    <xf numFmtId="166" fontId="4" fillId="0" borderId="0" xfId="1" applyNumberFormat="1" applyFont="1" applyBorder="1" applyAlignment="1"/>
    <xf numFmtId="37" fontId="5" fillId="0" borderId="1" xfId="3" applyNumberFormat="1" applyFont="1" applyBorder="1" applyAlignment="1">
      <alignment horizontal="right" vertical="center"/>
    </xf>
    <xf numFmtId="164" fontId="5" fillId="0" borderId="0" xfId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 wrapText="1"/>
    </xf>
    <xf numFmtId="41" fontId="4" fillId="0" borderId="0" xfId="4" applyNumberFormat="1" applyFont="1" applyAlignment="1">
      <alignment vertical="center"/>
    </xf>
    <xf numFmtId="41" fontId="5" fillId="0" borderId="0" xfId="4" applyNumberFormat="1" applyFont="1" applyAlignment="1">
      <alignment vertical="center"/>
    </xf>
    <xf numFmtId="41" fontId="5" fillId="0" borderId="0" xfId="1" applyNumberFormat="1" applyFont="1" applyBorder="1" applyAlignment="1">
      <alignment vertical="center" wrapText="1"/>
    </xf>
    <xf numFmtId="41" fontId="5" fillId="0" borderId="0" xfId="1" applyNumberFormat="1" applyFont="1" applyBorder="1" applyAlignment="1">
      <alignment horizontal="center" vertical="center" wrapText="1"/>
    </xf>
    <xf numFmtId="41" fontId="5" fillId="0" borderId="0" xfId="4" applyNumberFormat="1" applyFont="1" applyAlignment="1">
      <alignment horizontal="center" vertical="center"/>
    </xf>
    <xf numFmtId="164" fontId="5" fillId="0" borderId="0" xfId="1" applyFont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41" fontId="4" fillId="0" borderId="1" xfId="1" applyNumberFormat="1" applyFont="1" applyBorder="1" applyAlignment="1">
      <alignment horizontal="center" vertical="center" wrapText="1"/>
    </xf>
    <xf numFmtId="37" fontId="4" fillId="0" borderId="0" xfId="4" applyNumberFormat="1" applyFont="1" applyAlignment="1">
      <alignment vertical="center"/>
    </xf>
    <xf numFmtId="41" fontId="4" fillId="0" borderId="1" xfId="1" applyNumberFormat="1" applyFont="1" applyBorder="1" applyAlignment="1">
      <alignment vertical="center" wrapText="1"/>
    </xf>
    <xf numFmtId="164" fontId="4" fillId="0" borderId="1" xfId="1" applyFont="1" applyBorder="1" applyAlignment="1">
      <alignment vertical="center"/>
    </xf>
    <xf numFmtId="41" fontId="4" fillId="0" borderId="0" xfId="4" applyNumberFormat="1" applyFont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37" fontId="5" fillId="0" borderId="0" xfId="4" applyNumberFormat="1" applyFont="1" applyAlignment="1">
      <alignment horizontal="center" vertical="center"/>
    </xf>
    <xf numFmtId="37" fontId="4" fillId="0" borderId="0" xfId="4" applyNumberFormat="1" applyFont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3" xfId="1" applyNumberFormat="1" applyFont="1" applyBorder="1" applyAlignment="1"/>
    <xf numFmtId="37" fontId="5" fillId="0" borderId="0" xfId="1" applyNumberFormat="1" applyFont="1" applyBorder="1" applyAlignment="1">
      <alignment horizontal="left" vertical="center" wrapText="1"/>
    </xf>
    <xf numFmtId="0" fontId="5" fillId="0" borderId="0" xfId="4" applyFont="1"/>
    <xf numFmtId="41" fontId="4" fillId="0" borderId="1" xfId="1" applyNumberFormat="1" applyFont="1" applyBorder="1" applyAlignment="1"/>
    <xf numFmtId="0" fontId="0" fillId="0" borderId="0" xfId="6" applyFont="1" applyAlignment="1">
      <alignment horizontal="left" indent="2"/>
    </xf>
    <xf numFmtId="164" fontId="4" fillId="0" borderId="0" xfId="1" applyFont="1" applyAlignment="1"/>
    <xf numFmtId="164" fontId="5" fillId="0" borderId="0" xfId="1" applyFont="1" applyAlignment="1">
      <alignment horizontal="left" vertical="center"/>
    </xf>
    <xf numFmtId="164" fontId="4" fillId="0" borderId="2" xfId="1" applyFont="1" applyBorder="1" applyAlignment="1">
      <alignment horizontal="right" vertical="center"/>
    </xf>
    <xf numFmtId="164" fontId="5" fillId="0" borderId="1" xfId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164" fontId="4" fillId="0" borderId="0" xfId="1" applyFont="1" applyAlignment="1">
      <alignment horizontal="left" vertical="center"/>
    </xf>
    <xf numFmtId="43" fontId="0" fillId="0" borderId="0" xfId="0" applyNumberFormat="1"/>
    <xf numFmtId="0" fontId="7" fillId="0" borderId="0" xfId="6" applyFont="1"/>
    <xf numFmtId="166" fontId="4" fillId="0" borderId="0" xfId="1" applyNumberFormat="1" applyFont="1" applyBorder="1" applyAlignment="1">
      <alignment horizontal="center" vertical="center"/>
    </xf>
    <xf numFmtId="0" fontId="5" fillId="0" borderId="4" xfId="6" applyFont="1" applyBorder="1" applyAlignment="1">
      <alignment horizontal="center"/>
    </xf>
    <xf numFmtId="164" fontId="4" fillId="0" borderId="0" xfId="1" applyFont="1" applyBorder="1" applyAlignment="1">
      <alignment vertical="center"/>
    </xf>
    <xf numFmtId="164" fontId="5" fillId="0" borderId="0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 vertical="center" wrapText="1"/>
    </xf>
    <xf numFmtId="166" fontId="4" fillId="0" borderId="2" xfId="1" applyNumberFormat="1" applyFont="1" applyBorder="1" applyAlignment="1">
      <alignment horizontal="right" vertical="center"/>
    </xf>
    <xf numFmtId="0" fontId="7" fillId="0" borderId="0" xfId="3" applyFont="1" applyAlignment="1">
      <alignment horizontal="center"/>
    </xf>
    <xf numFmtId="41" fontId="5" fillId="0" borderId="0" xfId="3" applyNumberFormat="1" applyFont="1"/>
    <xf numFmtId="41" fontId="5" fillId="0" borderId="1" xfId="3" applyNumberFormat="1" applyFont="1" applyBorder="1"/>
    <xf numFmtId="164" fontId="4" fillId="0" borderId="0" xfId="1" applyFont="1" applyBorder="1" applyAlignment="1">
      <alignment horizontal="right" vertical="center"/>
    </xf>
    <xf numFmtId="37" fontId="5" fillId="0" borderId="0" xfId="3" applyNumberFormat="1" applyFont="1" applyAlignment="1">
      <alignment horizontal="center"/>
    </xf>
    <xf numFmtId="0" fontId="5" fillId="0" borderId="0" xfId="3" applyFont="1"/>
    <xf numFmtId="0" fontId="7" fillId="0" borderId="0" xfId="3" applyFont="1"/>
    <xf numFmtId="37" fontId="5" fillId="0" borderId="0" xfId="3" applyNumberFormat="1" applyFont="1"/>
    <xf numFmtId="37" fontId="5" fillId="0" borderId="0" xfId="3" applyNumberFormat="1" applyFont="1" applyAlignment="1">
      <alignment horizontal="right"/>
    </xf>
    <xf numFmtId="37" fontId="6" fillId="0" borderId="0" xfId="3" applyNumberFormat="1" applyFont="1" applyAlignment="1">
      <alignment horizontal="center"/>
    </xf>
    <xf numFmtId="37" fontId="4" fillId="0" borderId="0" xfId="3" applyNumberFormat="1" applyFont="1" applyAlignment="1">
      <alignment horizontal="right" vertical="center"/>
    </xf>
    <xf numFmtId="37" fontId="7" fillId="0" borderId="0" xfId="0" applyNumberFormat="1" applyFont="1"/>
    <xf numFmtId="41" fontId="16" fillId="0" borderId="0" xfId="1" applyNumberFormat="1" applyFont="1" applyBorder="1" applyAlignment="1">
      <alignment horizontal="center" wrapText="1"/>
    </xf>
    <xf numFmtId="41" fontId="16" fillId="0" borderId="0" xfId="3" applyNumberFormat="1" applyFont="1" applyAlignment="1">
      <alignment horizontal="center"/>
    </xf>
    <xf numFmtId="41" fontId="16" fillId="0" borderId="0" xfId="1" applyNumberFormat="1" applyFont="1" applyFill="1" applyBorder="1" applyAlignment="1">
      <alignment horizontal="center" wrapText="1"/>
    </xf>
    <xf numFmtId="41" fontId="16" fillId="0" borderId="0" xfId="1" applyNumberFormat="1" applyFont="1" applyBorder="1" applyAlignment="1">
      <alignment horizontal="left" wrapText="1"/>
    </xf>
    <xf numFmtId="41" fontId="16" fillId="0" borderId="0" xfId="3" applyNumberFormat="1" applyFont="1" applyAlignment="1">
      <alignment horizontal="left"/>
    </xf>
    <xf numFmtId="41" fontId="16" fillId="0" borderId="0" xfId="1" applyNumberFormat="1" applyFont="1" applyAlignment="1">
      <alignment horizontal="left" wrapText="1"/>
    </xf>
    <xf numFmtId="41" fontId="5" fillId="0" borderId="0" xfId="1" applyNumberFormat="1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164" fontId="5" fillId="0" borderId="0" xfId="1" applyFont="1" applyBorder="1" applyAlignment="1">
      <alignment horizontal="left" vertical="center" wrapText="1"/>
    </xf>
    <xf numFmtId="166" fontId="5" fillId="0" borderId="1" xfId="1" applyNumberFormat="1" applyFont="1" applyBorder="1" applyAlignment="1"/>
    <xf numFmtId="166" fontId="4" fillId="0" borderId="1" xfId="1" applyNumberFormat="1" applyFont="1" applyBorder="1" applyAlignment="1"/>
    <xf numFmtId="165" fontId="4" fillId="0" borderId="1" xfId="1" applyNumberFormat="1" applyFont="1" applyBorder="1" applyAlignment="1"/>
    <xf numFmtId="165" fontId="4" fillId="0" borderId="0" xfId="1" applyNumberFormat="1" applyFont="1" applyBorder="1" applyAlignment="1"/>
    <xf numFmtId="41" fontId="4" fillId="0" borderId="0" xfId="3" applyNumberFormat="1" applyFont="1" applyAlignment="1">
      <alignment horizontal="left" vertical="center"/>
    </xf>
    <xf numFmtId="0" fontId="4" fillId="0" borderId="0" xfId="3" applyFont="1"/>
    <xf numFmtId="168" fontId="5" fillId="0" borderId="0" xfId="3" applyNumberFormat="1" applyFont="1" applyAlignment="1">
      <alignment horizontal="right" vertical="center"/>
    </xf>
    <xf numFmtId="166" fontId="5" fillId="0" borderId="0" xfId="3" applyNumberFormat="1" applyFont="1" applyAlignment="1">
      <alignment horizontal="right" vertical="center"/>
    </xf>
    <xf numFmtId="41" fontId="5" fillId="0" borderId="0" xfId="3" applyNumberFormat="1" applyFont="1" applyAlignment="1">
      <alignment horizontal="center" vertical="center"/>
    </xf>
    <xf numFmtId="166" fontId="5" fillId="0" borderId="1" xfId="1" applyNumberFormat="1" applyFont="1" applyBorder="1" applyAlignment="1">
      <alignment horizontal="right" vertical="center"/>
    </xf>
    <xf numFmtId="165" fontId="0" fillId="0" borderId="0" xfId="3" quotePrefix="1" applyNumberFormat="1" applyFont="1" applyAlignment="1">
      <alignment horizontal="right" vertical="center"/>
    </xf>
    <xf numFmtId="164" fontId="5" fillId="0" borderId="0" xfId="1" applyFont="1" applyBorder="1" applyAlignment="1">
      <alignment horizontal="left" vertical="center"/>
    </xf>
    <xf numFmtId="165" fontId="5" fillId="0" borderId="1" xfId="1" applyNumberFormat="1" applyFont="1" applyBorder="1" applyAlignment="1"/>
    <xf numFmtId="165" fontId="4" fillId="0" borderId="0" xfId="3" applyNumberFormat="1" applyFont="1"/>
    <xf numFmtId="49" fontId="7" fillId="0" borderId="0" xfId="0" applyNumberFormat="1" applyFont="1" applyAlignment="1">
      <alignment horizontal="center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37" fontId="0" fillId="0" borderId="0" xfId="0" applyNumberFormat="1" applyAlignment="1" applyProtection="1">
      <alignment horizontal="centerContinuous"/>
      <protection locked="0"/>
    </xf>
    <xf numFmtId="38" fontId="0" fillId="0" borderId="0" xfId="0" applyNumberForma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37" fontId="0" fillId="0" borderId="0" xfId="0" quotePrefix="1" applyNumberFormat="1" applyAlignment="1" applyProtection="1">
      <alignment horizontal="centerContinuous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16" fontId="0" fillId="0" borderId="0" xfId="0" quotePrefix="1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38" fontId="0" fillId="0" borderId="0" xfId="0" applyNumberFormat="1" applyProtection="1">
      <protection locked="0"/>
    </xf>
    <xf numFmtId="37" fontId="7" fillId="0" borderId="0" xfId="0" applyNumberFormat="1" applyFont="1" applyAlignment="1" applyProtection="1">
      <alignment horizontal="center"/>
      <protection locked="0"/>
    </xf>
    <xf numFmtId="37" fontId="6" fillId="0" borderId="0" xfId="0" applyNumberFormat="1" applyFont="1" applyAlignment="1" applyProtection="1">
      <alignment horizontal="right"/>
      <protection locked="0"/>
    </xf>
    <xf numFmtId="49" fontId="0" fillId="0" borderId="0" xfId="0" applyNumberForma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8" fontId="7" fillId="0" borderId="0" xfId="0" applyNumberFormat="1" applyFont="1" applyAlignment="1" applyProtection="1">
      <alignment horizontal="center"/>
      <protection locked="0"/>
    </xf>
    <xf numFmtId="37" fontId="0" fillId="0" borderId="0" xfId="0" applyNumberFormat="1" applyProtection="1">
      <protection locked="0"/>
    </xf>
    <xf numFmtId="0" fontId="0" fillId="0" borderId="0" xfId="7" applyFont="1" applyAlignment="1" applyProtection="1">
      <alignment horizontal="left"/>
      <protection locked="0"/>
    </xf>
    <xf numFmtId="0" fontId="7" fillId="0" borderId="0" xfId="8" applyFont="1" applyAlignment="1" applyProtection="1">
      <alignment horizontal="center"/>
      <protection locked="0"/>
    </xf>
    <xf numFmtId="41" fontId="0" fillId="0" borderId="0" xfId="0" applyNumberFormat="1" applyProtection="1">
      <protection locked="0"/>
    </xf>
    <xf numFmtId="41" fontId="0" fillId="0" borderId="0" xfId="7" applyNumberFormat="1" applyFont="1" applyProtection="1">
      <protection locked="0"/>
    </xf>
    <xf numFmtId="166" fontId="0" fillId="0" borderId="0" xfId="1" applyNumberFormat="1" applyFont="1" applyProtection="1">
      <protection locked="0"/>
    </xf>
    <xf numFmtId="166" fontId="0" fillId="0" borderId="0" xfId="1" applyNumberFormat="1" applyFont="1" applyFill="1" applyAlignment="1" applyProtection="1">
      <protection locked="0"/>
    </xf>
    <xf numFmtId="164" fontId="0" fillId="0" borderId="0" xfId="1" applyFont="1" applyFill="1" applyAlignment="1" applyProtection="1">
      <protection locked="0"/>
    </xf>
    <xf numFmtId="164" fontId="0" fillId="0" borderId="0" xfId="1" applyFont="1" applyFill="1" applyProtection="1">
      <protection locked="0"/>
    </xf>
    <xf numFmtId="164" fontId="0" fillId="0" borderId="0" xfId="1" applyFont="1" applyProtection="1">
      <protection locked="0"/>
    </xf>
    <xf numFmtId="37" fontId="4" fillId="0" borderId="0" xfId="0" applyNumberFormat="1" applyFont="1" applyProtection="1">
      <protection locked="0"/>
    </xf>
    <xf numFmtId="37" fontId="4" fillId="0" borderId="0" xfId="7" applyNumberFormat="1" applyFont="1" applyProtection="1">
      <protection locked="0"/>
    </xf>
    <xf numFmtId="0" fontId="0" fillId="0" borderId="0" xfId="0" applyAlignment="1" applyProtection="1">
      <alignment horizontal="justify"/>
      <protection locked="0"/>
    </xf>
    <xf numFmtId="37" fontId="0" fillId="0" borderId="0" xfId="7" applyNumberFormat="1" applyFont="1" applyProtection="1">
      <protection locked="0"/>
    </xf>
    <xf numFmtId="37" fontId="0" fillId="0" borderId="0" xfId="0" applyNumberFormat="1" applyAlignment="1" applyProtection="1">
      <alignment horizontal="center"/>
      <protection locked="0"/>
    </xf>
    <xf numFmtId="41" fontId="17" fillId="0" borderId="0" xfId="5" applyNumberFormat="1" applyFont="1" applyProtection="1">
      <protection locked="0"/>
    </xf>
    <xf numFmtId="164" fontId="0" fillId="0" borderId="0" xfId="1" applyFont="1" applyAlignment="1" applyProtection="1">
      <alignment horizontal="center"/>
      <protection locked="0"/>
    </xf>
    <xf numFmtId="37" fontId="0" fillId="0" borderId="0" xfId="7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41" fontId="4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38" fontId="11" fillId="0" borderId="0" xfId="0" applyNumberFormat="1" applyFont="1" applyProtection="1">
      <protection locked="0"/>
    </xf>
    <xf numFmtId="166" fontId="0" fillId="0" borderId="0" xfId="1" applyNumberFormat="1" applyFont="1" applyFill="1" applyProtection="1">
      <protection locked="0"/>
    </xf>
    <xf numFmtId="166" fontId="0" fillId="0" borderId="0" xfId="1" applyNumberFormat="1" applyFont="1" applyFill="1" applyAlignment="1" applyProtection="1">
      <alignment horizontal="center"/>
      <protection locked="0"/>
    </xf>
    <xf numFmtId="164" fontId="0" fillId="0" borderId="0" xfId="1" applyFont="1" applyFill="1" applyAlignment="1" applyProtection="1">
      <alignment horizontal="right"/>
      <protection locked="0"/>
    </xf>
    <xf numFmtId="38" fontId="4" fillId="0" borderId="0" xfId="0" applyNumberFormat="1" applyFont="1" applyProtection="1">
      <protection locked="0"/>
    </xf>
    <xf numFmtId="38" fontId="11" fillId="0" borderId="0" xfId="0" applyNumberFormat="1" applyFont="1" applyAlignment="1" applyProtection="1">
      <alignment horizontal="center"/>
      <protection locked="0"/>
    </xf>
    <xf numFmtId="164" fontId="0" fillId="0" borderId="0" xfId="1" applyFont="1" applyAlignment="1" applyProtection="1">
      <protection locked="0"/>
    </xf>
    <xf numFmtId="164" fontId="4" fillId="0" borderId="4" xfId="1" applyFont="1" applyBorder="1" applyAlignment="1" applyProtection="1">
      <protection locked="0"/>
    </xf>
    <xf numFmtId="38" fontId="4" fillId="0" borderId="4" xfId="0" applyNumberFormat="1" applyFont="1" applyBorder="1" applyProtection="1">
      <protection locked="0"/>
    </xf>
    <xf numFmtId="37" fontId="0" fillId="0" borderId="0" xfId="0" quotePrefix="1" applyNumberForma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38" fontId="0" fillId="0" borderId="3" xfId="0" applyNumberFormat="1" applyBorder="1" applyProtection="1">
      <protection locked="0"/>
    </xf>
    <xf numFmtId="43" fontId="0" fillId="0" borderId="0" xfId="0" applyNumberFormat="1" applyProtection="1">
      <protection locked="0"/>
    </xf>
    <xf numFmtId="43" fontId="0" fillId="0" borderId="0" xfId="1" applyNumberFormat="1" applyFont="1" applyProtection="1">
      <protection locked="0"/>
    </xf>
    <xf numFmtId="37" fontId="0" fillId="0" borderId="1" xfId="0" applyNumberFormat="1" applyBorder="1" applyProtection="1">
      <protection locked="0"/>
    </xf>
    <xf numFmtId="166" fontId="0" fillId="0" borderId="1" xfId="1" applyNumberFormat="1" applyFont="1" applyBorder="1" applyAlignment="1" applyProtection="1">
      <alignment horizontal="center"/>
      <protection locked="0"/>
    </xf>
    <xf numFmtId="38" fontId="0" fillId="0" borderId="1" xfId="0" applyNumberFormat="1" applyBorder="1" applyProtection="1">
      <protection locked="0"/>
    </xf>
    <xf numFmtId="43" fontId="0" fillId="0" borderId="1" xfId="1" applyNumberFormat="1" applyFont="1" applyBorder="1" applyAlignment="1" applyProtection="1">
      <alignment horizontal="center"/>
      <protection locked="0"/>
    </xf>
    <xf numFmtId="43" fontId="4" fillId="0" borderId="0" xfId="0" applyNumberFormat="1" applyFont="1" applyProtection="1">
      <protection locked="0"/>
    </xf>
    <xf numFmtId="41" fontId="4" fillId="0" borderId="0" xfId="7" applyNumberFormat="1" applyFont="1" applyAlignment="1" applyProtection="1">
      <alignment horizontal="right"/>
      <protection locked="0"/>
    </xf>
    <xf numFmtId="41" fontId="4" fillId="0" borderId="0" xfId="7" applyNumberFormat="1" applyFont="1" applyProtection="1">
      <protection locked="0"/>
    </xf>
    <xf numFmtId="165" fontId="4" fillId="0" borderId="2" xfId="7" applyNumberFormat="1" applyFont="1" applyBorder="1"/>
    <xf numFmtId="37" fontId="4" fillId="0" borderId="2" xfId="7" applyNumberFormat="1" applyFont="1" applyBorder="1"/>
    <xf numFmtId="165" fontId="4" fillId="0" borderId="3" xfId="7" applyNumberFormat="1" applyFont="1" applyBorder="1"/>
    <xf numFmtId="37" fontId="4" fillId="0" borderId="3" xfId="7" applyNumberFormat="1" applyFont="1" applyBorder="1"/>
    <xf numFmtId="165" fontId="4" fillId="0" borderId="2" xfId="0" applyNumberFormat="1" applyFont="1" applyBorder="1"/>
    <xf numFmtId="38" fontId="4" fillId="0" borderId="2" xfId="0" applyNumberFormat="1" applyFont="1" applyBorder="1"/>
    <xf numFmtId="165" fontId="4" fillId="0" borderId="1" xfId="0" applyNumberFormat="1" applyFont="1" applyBorder="1"/>
    <xf numFmtId="38" fontId="4" fillId="0" borderId="1" xfId="0" applyNumberFormat="1" applyFont="1" applyBorder="1"/>
    <xf numFmtId="165" fontId="4" fillId="0" borderId="0" xfId="0" applyNumberFormat="1" applyFont="1"/>
    <xf numFmtId="38" fontId="4" fillId="0" borderId="0" xfId="0" applyNumberFormat="1" applyFont="1"/>
    <xf numFmtId="165" fontId="4" fillId="0" borderId="3" xfId="0" applyNumberFormat="1" applyFont="1" applyBorder="1"/>
    <xf numFmtId="38" fontId="4" fillId="0" borderId="3" xfId="0" applyNumberFormat="1" applyFont="1" applyBorder="1"/>
    <xf numFmtId="37" fontId="5" fillId="0" borderId="0" xfId="0" applyNumberFormat="1" applyFont="1" applyAlignment="1" applyProtection="1">
      <alignment horizontal="centerContinuous"/>
      <protection locked="0"/>
    </xf>
    <xf numFmtId="38" fontId="5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37" fontId="5" fillId="0" borderId="0" xfId="0" quotePrefix="1" applyNumberFormat="1" applyFont="1" applyAlignment="1" applyProtection="1">
      <alignment horizontal="centerContinuous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38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horizontal="right"/>
      <protection locked="0"/>
    </xf>
    <xf numFmtId="37" fontId="5" fillId="0" borderId="0" xfId="1" applyNumberFormat="1" applyFont="1" applyFill="1" applyAlignment="1" applyProtection="1">
      <protection locked="0"/>
    </xf>
    <xf numFmtId="37" fontId="5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41" fontId="5" fillId="0" borderId="0" xfId="0" applyNumberFormat="1" applyFont="1" applyProtection="1">
      <protection locked="0"/>
    </xf>
    <xf numFmtId="37" fontId="5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0" fontId="5" fillId="0" borderId="0" xfId="0" applyFont="1" applyAlignment="1" applyProtection="1">
      <alignment horizontal="justify"/>
      <protection locked="0"/>
    </xf>
    <xf numFmtId="165" fontId="5" fillId="0" borderId="0" xfId="0" applyNumberFormat="1" applyFont="1" applyProtection="1">
      <protection locked="0"/>
    </xf>
    <xf numFmtId="165" fontId="5" fillId="0" borderId="0" xfId="1" applyNumberFormat="1" applyFont="1" applyFill="1" applyAlignment="1" applyProtection="1">
      <protection locked="0"/>
    </xf>
    <xf numFmtId="165" fontId="5" fillId="0" borderId="0" xfId="1" applyNumberFormat="1" applyFont="1" applyFill="1" applyAlignment="1" applyProtection="1">
      <alignment horizontal="right"/>
      <protection locked="0"/>
    </xf>
    <xf numFmtId="165" fontId="5" fillId="0" borderId="0" xfId="1" applyNumberFormat="1" applyFont="1" applyAlignment="1" applyProtection="1">
      <alignment horizontal="center"/>
      <protection locked="0"/>
    </xf>
    <xf numFmtId="165" fontId="5" fillId="0" borderId="1" xfId="1" applyNumberFormat="1" applyFont="1" applyFill="1" applyBorder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right"/>
      <protection locked="0"/>
    </xf>
    <xf numFmtId="165" fontId="5" fillId="0" borderId="0" xfId="1" applyNumberFormat="1" applyFont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3" applyFont="1" applyProtection="1">
      <protection locked="0"/>
    </xf>
    <xf numFmtId="0" fontId="7" fillId="0" borderId="0" xfId="3" applyFont="1" applyProtection="1">
      <protection locked="0"/>
    </xf>
    <xf numFmtId="37" fontId="5" fillId="0" borderId="0" xfId="3" applyNumberFormat="1" applyFont="1" applyProtection="1">
      <protection locked="0"/>
    </xf>
    <xf numFmtId="37" fontId="5" fillId="0" borderId="0" xfId="3" applyNumberFormat="1" applyFont="1" applyAlignment="1" applyProtection="1">
      <alignment horizontal="right"/>
      <protection locked="0"/>
    </xf>
    <xf numFmtId="0" fontId="5" fillId="0" borderId="0" xfId="6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"/>
      <protection locked="0"/>
    </xf>
    <xf numFmtId="0" fontId="5" fillId="0" borderId="0" xfId="6" applyFont="1" applyAlignment="1" applyProtection="1">
      <alignment horizontal="center"/>
      <protection locked="0"/>
    </xf>
    <xf numFmtId="0" fontId="0" fillId="0" borderId="0" xfId="3" applyFont="1" applyAlignment="1" applyProtection="1">
      <alignment horizontal="center"/>
      <protection locked="0"/>
    </xf>
    <xf numFmtId="0" fontId="0" fillId="0" borderId="0" xfId="6" applyFont="1" applyAlignment="1" applyProtection="1">
      <alignment horizontal="center"/>
      <protection locked="0"/>
    </xf>
    <xf numFmtId="0" fontId="7" fillId="0" borderId="0" xfId="3" applyFont="1" applyAlignment="1" applyProtection="1">
      <alignment horizontal="center"/>
      <protection locked="0"/>
    </xf>
    <xf numFmtId="37" fontId="5" fillId="0" borderId="0" xfId="3" applyNumberFormat="1" applyFont="1" applyAlignment="1" applyProtection="1">
      <alignment horizontal="center"/>
      <protection locked="0"/>
    </xf>
    <xf numFmtId="37" fontId="0" fillId="0" borderId="0" xfId="3" applyNumberFormat="1" applyFont="1" applyAlignment="1" applyProtection="1">
      <alignment horizontal="center"/>
      <protection locked="0"/>
    </xf>
    <xf numFmtId="37" fontId="6" fillId="0" borderId="0" xfId="3" applyNumberFormat="1" applyFont="1" applyAlignment="1" applyProtection="1">
      <alignment horizontal="center"/>
      <protection locked="0"/>
    </xf>
    <xf numFmtId="0" fontId="4" fillId="0" borderId="0" xfId="3" applyFont="1" applyAlignment="1" applyProtection="1">
      <alignment horizontal="left"/>
      <protection locked="0"/>
    </xf>
    <xf numFmtId="0" fontId="4" fillId="0" borderId="0" xfId="6" applyFont="1" applyProtection="1">
      <protection locked="0"/>
    </xf>
    <xf numFmtId="165" fontId="4" fillId="0" borderId="0" xfId="1" applyNumberFormat="1" applyFont="1" applyAlignment="1" applyProtection="1">
      <alignment horizontal="right"/>
      <protection locked="0"/>
    </xf>
    <xf numFmtId="0" fontId="0" fillId="0" borderId="0" xfId="6" applyFont="1" applyProtection="1">
      <protection locked="0"/>
    </xf>
    <xf numFmtId="165" fontId="5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37" fontId="7" fillId="0" borderId="0" xfId="0" applyNumberFormat="1" applyFont="1" applyProtection="1">
      <protection locked="0"/>
    </xf>
    <xf numFmtId="165" fontId="16" fillId="0" borderId="0" xfId="1" applyNumberFormat="1" applyFont="1" applyBorder="1" applyAlignment="1" applyProtection="1">
      <alignment horizontal="center" wrapText="1"/>
      <protection locked="0"/>
    </xf>
    <xf numFmtId="165" fontId="16" fillId="0" borderId="0" xfId="1" applyNumberFormat="1" applyFont="1" applyAlignment="1" applyProtection="1">
      <alignment horizontal="center"/>
      <protection locked="0"/>
    </xf>
    <xf numFmtId="165" fontId="16" fillId="0" borderId="0" xfId="1" applyNumberFormat="1" applyFont="1" applyFill="1" applyBorder="1" applyAlignment="1" applyProtection="1">
      <alignment horizontal="center" wrapText="1"/>
      <protection locked="0"/>
    </xf>
    <xf numFmtId="165" fontId="16" fillId="0" borderId="0" xfId="1" applyNumberFormat="1" applyFont="1" applyBorder="1" applyAlignment="1" applyProtection="1">
      <alignment horizontal="left" wrapText="1"/>
      <protection locked="0"/>
    </xf>
    <xf numFmtId="165" fontId="16" fillId="0" borderId="0" xfId="1" applyNumberFormat="1" applyFont="1" applyAlignment="1" applyProtection="1">
      <alignment horizontal="left"/>
      <protection locked="0"/>
    </xf>
    <xf numFmtId="165" fontId="16" fillId="0" borderId="0" xfId="1" applyNumberFormat="1" applyFont="1" applyAlignment="1" applyProtection="1">
      <alignment horizontal="left" wrapText="1"/>
      <protection locked="0"/>
    </xf>
    <xf numFmtId="41" fontId="16" fillId="0" borderId="0" xfId="3" applyNumberFormat="1" applyFont="1" applyAlignment="1" applyProtection="1">
      <alignment horizontal="left"/>
      <protection locked="0"/>
    </xf>
    <xf numFmtId="41" fontId="16" fillId="0" borderId="0" xfId="1" applyNumberFormat="1" applyFont="1" applyBorder="1" applyAlignment="1" applyProtection="1">
      <alignment horizontal="center" wrapText="1"/>
      <protection locked="0"/>
    </xf>
    <xf numFmtId="41" fontId="16" fillId="0" borderId="0" xfId="1" applyNumberFormat="1" applyFont="1" applyBorder="1" applyAlignment="1" applyProtection="1">
      <alignment horizontal="left" wrapText="1"/>
      <protection locked="0"/>
    </xf>
    <xf numFmtId="0" fontId="11" fillId="0" borderId="0" xfId="6" applyFont="1" applyProtection="1">
      <protection locked="0"/>
    </xf>
    <xf numFmtId="165" fontId="5" fillId="0" borderId="0" xfId="1" applyNumberFormat="1" applyFont="1" applyAlignment="1" applyProtection="1">
      <alignment horizontal="left" wrapText="1"/>
      <protection locked="0"/>
    </xf>
    <xf numFmtId="165" fontId="5" fillId="0" borderId="0" xfId="1" applyNumberFormat="1" applyFont="1" applyFill="1" applyAlignment="1" applyProtection="1">
      <alignment horizontal="left" wrapText="1"/>
      <protection locked="0"/>
    </xf>
    <xf numFmtId="41" fontId="5" fillId="0" borderId="0" xfId="3" applyNumberFormat="1" applyFont="1" applyAlignment="1" applyProtection="1">
      <alignment horizontal="left"/>
      <protection locked="0"/>
    </xf>
    <xf numFmtId="41" fontId="5" fillId="0" borderId="0" xfId="1" applyNumberFormat="1" applyFont="1" applyAlignment="1" applyProtection="1">
      <alignment horizontal="left" wrapText="1"/>
      <protection locked="0"/>
    </xf>
    <xf numFmtId="41" fontId="5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1" applyNumberFormat="1" applyFont="1" applyBorder="1" applyAlignment="1" applyProtection="1">
      <protection locked="0"/>
    </xf>
    <xf numFmtId="165" fontId="5" fillId="0" borderId="0" xfId="1" applyNumberFormat="1" applyFont="1" applyBorder="1" applyAlignment="1" applyProtection="1">
      <alignment horizontal="left"/>
      <protection locked="0"/>
    </xf>
    <xf numFmtId="165" fontId="5" fillId="0" borderId="1" xfId="1" applyNumberFormat="1" applyFont="1" applyBorder="1" applyAlignment="1" applyProtection="1">
      <alignment horizontal="right"/>
      <protection locked="0"/>
    </xf>
    <xf numFmtId="165" fontId="5" fillId="0" borderId="0" xfId="1" applyNumberFormat="1" applyFont="1" applyBorder="1" applyAlignment="1" applyProtection="1">
      <alignment horizontal="right"/>
      <protection locked="0"/>
    </xf>
    <xf numFmtId="165" fontId="5" fillId="0" borderId="0" xfId="1" applyNumberFormat="1" applyFont="1" applyAlignment="1" applyProtection="1">
      <alignment horizontal="right"/>
      <protection locked="0"/>
    </xf>
    <xf numFmtId="165" fontId="5" fillId="0" borderId="0" xfId="1" applyNumberFormat="1" applyFont="1" applyAlignment="1" applyProtection="1">
      <protection locked="0"/>
    </xf>
    <xf numFmtId="165" fontId="4" fillId="0" borderId="0" xfId="1" applyNumberFormat="1" applyFont="1" applyAlignment="1" applyProtection="1">
      <protection locked="0"/>
    </xf>
    <xf numFmtId="165" fontId="4" fillId="0" borderId="0" xfId="1" applyNumberFormat="1" applyFont="1" applyBorder="1" applyAlignment="1" applyProtection="1">
      <protection locked="0"/>
    </xf>
    <xf numFmtId="165" fontId="4" fillId="0" borderId="0" xfId="1" applyNumberFormat="1" applyFont="1" applyAlignment="1" applyProtection="1">
      <alignment horizontal="left"/>
      <protection locked="0"/>
    </xf>
    <xf numFmtId="165" fontId="4" fillId="0" borderId="0" xfId="1" applyNumberFormat="1" applyFont="1" applyBorder="1" applyAlignment="1" applyProtection="1">
      <alignment horizontal="right"/>
      <protection locked="0"/>
    </xf>
    <xf numFmtId="165" fontId="4" fillId="0" borderId="0" xfId="1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3" fontId="5" fillId="0" borderId="0" xfId="0" applyNumberFormat="1" applyFont="1" applyAlignment="1" applyProtection="1">
      <alignment horizontal="centerContinuous"/>
      <protection locked="0"/>
    </xf>
    <xf numFmtId="3" fontId="0" fillId="0" borderId="0" xfId="0" applyNumberFormat="1" applyAlignment="1" applyProtection="1">
      <alignment horizontal="centerContinuous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37" fontId="6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6" applyFont="1" applyAlignment="1" applyProtection="1">
      <alignment horizontal="center"/>
      <protection locked="0"/>
    </xf>
    <xf numFmtId="165" fontId="4" fillId="0" borderId="0" xfId="1" applyNumberFormat="1" applyFont="1" applyAlignment="1" applyProtection="1">
      <alignment horizontal="center"/>
      <protection locked="0"/>
    </xf>
    <xf numFmtId="165" fontId="5" fillId="0" borderId="0" xfId="3" applyNumberFormat="1" applyFont="1" applyAlignment="1" applyProtection="1">
      <alignment horizontal="left"/>
      <protection locked="0"/>
    </xf>
    <xf numFmtId="165" fontId="5" fillId="0" borderId="1" xfId="1" applyNumberFormat="1" applyFont="1" applyBorder="1" applyAlignment="1" applyProtection="1">
      <alignment horizontal="center"/>
      <protection locked="0"/>
    </xf>
    <xf numFmtId="165" fontId="4" fillId="0" borderId="0" xfId="3" applyNumberFormat="1" applyFont="1" applyAlignment="1" applyProtection="1">
      <alignment horizontal="left"/>
      <protection locked="0"/>
    </xf>
    <xf numFmtId="165" fontId="4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4" applyNumberFormat="1" applyFont="1" applyAlignment="1" applyProtection="1">
      <alignment horizontal="center"/>
      <protection locked="0"/>
    </xf>
    <xf numFmtId="165" fontId="5" fillId="0" borderId="0" xfId="4" applyNumberFormat="1" applyFont="1" applyProtection="1">
      <protection locked="0"/>
    </xf>
    <xf numFmtId="165" fontId="4" fillId="0" borderId="0" xfId="4" applyNumberFormat="1" applyFont="1" applyAlignment="1" applyProtection="1">
      <alignment horizontal="center"/>
      <protection locked="0"/>
    </xf>
    <xf numFmtId="165" fontId="4" fillId="0" borderId="0" xfId="4" applyNumberFormat="1" applyFont="1" applyProtection="1">
      <protection locked="0"/>
    </xf>
    <xf numFmtId="165" fontId="4" fillId="0" borderId="4" xfId="1" applyNumberFormat="1" applyFont="1" applyBorder="1" applyAlignment="1" applyProtection="1">
      <alignment horizontal="center"/>
      <protection locked="0"/>
    </xf>
    <xf numFmtId="165" fontId="4" fillId="0" borderId="0" xfId="3" applyNumberFormat="1" applyFont="1" applyProtection="1"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1" applyNumberFormat="1" applyFont="1" applyFill="1" applyBorder="1" applyAlignment="1" applyProtection="1">
      <protection locked="0"/>
    </xf>
    <xf numFmtId="165" fontId="0" fillId="0" borderId="0" xfId="2" applyNumberFormat="1" applyFont="1" applyFill="1" applyBorder="1" applyAlignment="1" applyProtection="1">
      <protection locked="0"/>
    </xf>
    <xf numFmtId="165" fontId="5" fillId="0" borderId="0" xfId="1" applyNumberFormat="1" applyFont="1" applyFill="1" applyBorder="1" applyAlignment="1" applyProtection="1">
      <protection locked="0"/>
    </xf>
    <xf numFmtId="165" fontId="5" fillId="0" borderId="1" xfId="2" applyNumberFormat="1" applyFont="1" applyFill="1" applyBorder="1" applyAlignment="1" applyProtection="1">
      <protection locked="0"/>
    </xf>
    <xf numFmtId="165" fontId="0" fillId="0" borderId="1" xfId="0" applyNumberFormat="1" applyBorder="1" applyProtection="1">
      <protection locked="0"/>
    </xf>
    <xf numFmtId="165" fontId="7" fillId="0" borderId="0" xfId="0" applyNumberFormat="1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/>
      <protection locked="0"/>
    </xf>
    <xf numFmtId="37" fontId="12" fillId="0" borderId="0" xfId="0" applyNumberFormat="1" applyFont="1" applyAlignment="1" applyProtection="1">
      <alignment horizontal="center"/>
      <protection locked="0"/>
    </xf>
    <xf numFmtId="41" fontId="12" fillId="0" borderId="0" xfId="0" applyNumberFormat="1" applyFont="1" applyAlignment="1" applyProtection="1">
      <alignment horizontal="center"/>
      <protection locked="0"/>
    </xf>
    <xf numFmtId="41" fontId="6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Alignment="1" applyProtection="1">
      <protection locked="0"/>
    </xf>
    <xf numFmtId="165" fontId="0" fillId="0" borderId="0" xfId="0" applyNumberFormat="1" applyAlignment="1" applyProtection="1">
      <alignment wrapText="1"/>
      <protection locked="0"/>
    </xf>
    <xf numFmtId="165" fontId="0" fillId="0" borderId="1" xfId="1" applyNumberFormat="1" applyFont="1" applyFill="1" applyBorder="1" applyAlignment="1" applyProtection="1">
      <protection locked="0"/>
    </xf>
    <xf numFmtId="165" fontId="0" fillId="0" borderId="0" xfId="1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alignment horizontal="right"/>
      <protection locked="0"/>
    </xf>
    <xf numFmtId="165" fontId="12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Alignment="1" applyProtection="1">
      <alignment wrapText="1"/>
      <protection locked="0"/>
    </xf>
    <xf numFmtId="165" fontId="5" fillId="0" borderId="0" xfId="0" applyNumberFormat="1" applyFont="1" applyAlignment="1" applyProtection="1">
      <alignment wrapText="1"/>
      <protection locked="0"/>
    </xf>
    <xf numFmtId="165" fontId="4" fillId="0" borderId="5" xfId="0" applyNumberFormat="1" applyFont="1" applyBorder="1"/>
    <xf numFmtId="165" fontId="4" fillId="0" borderId="1" xfId="1" applyNumberFormat="1" applyFont="1" applyBorder="1" applyAlignment="1" applyProtection="1"/>
    <xf numFmtId="165" fontId="5" fillId="0" borderId="0" xfId="1" applyNumberFormat="1" applyFont="1" applyBorder="1" applyAlignment="1" applyProtection="1"/>
    <xf numFmtId="165" fontId="4" fillId="0" borderId="2" xfId="1" applyNumberFormat="1" applyFont="1" applyBorder="1" applyAlignment="1" applyProtection="1">
      <alignment horizontal="right"/>
    </xf>
    <xf numFmtId="165" fontId="5" fillId="0" borderId="0" xfId="1" applyNumberFormat="1" applyFont="1" applyAlignment="1" applyProtection="1">
      <alignment horizontal="right"/>
    </xf>
    <xf numFmtId="165" fontId="4" fillId="0" borderId="3" xfId="1" applyNumberFormat="1" applyFont="1" applyBorder="1" applyAlignment="1" applyProtection="1"/>
    <xf numFmtId="165" fontId="5" fillId="0" borderId="1" xfId="1" applyNumberFormat="1" applyFont="1" applyBorder="1" applyAlignment="1" applyProtection="1">
      <alignment horizontal="right"/>
    </xf>
    <xf numFmtId="165" fontId="0" fillId="0" borderId="0" xfId="1" quotePrefix="1" applyNumberFormat="1" applyFont="1" applyAlignment="1" applyProtection="1">
      <alignment horizontal="right"/>
    </xf>
    <xf numFmtId="165" fontId="4" fillId="0" borderId="0" xfId="1" applyNumberFormat="1" applyFont="1" applyAlignment="1" applyProtection="1">
      <alignment horizontal="center"/>
    </xf>
    <xf numFmtId="165" fontId="5" fillId="0" borderId="1" xfId="1" applyNumberFormat="1" applyFont="1" applyBorder="1" applyAlignment="1" applyProtection="1">
      <alignment horizontal="center"/>
    </xf>
    <xf numFmtId="165" fontId="4" fillId="0" borderId="2" xfId="1" applyNumberFormat="1" applyFont="1" applyBorder="1" applyAlignment="1" applyProtection="1">
      <alignment horizontal="center"/>
    </xf>
    <xf numFmtId="165" fontId="4" fillId="0" borderId="1" xfId="1" applyNumberFormat="1" applyFont="1" applyBorder="1" applyAlignment="1" applyProtection="1">
      <alignment horizontal="center"/>
    </xf>
    <xf numFmtId="165" fontId="5" fillId="0" borderId="0" xfId="1" applyNumberFormat="1" applyFont="1" applyAlignment="1" applyProtection="1">
      <alignment horizontal="center"/>
    </xf>
    <xf numFmtId="165" fontId="4" fillId="0" borderId="3" xfId="3" applyNumberFormat="1" applyFont="1" applyBorder="1"/>
    <xf numFmtId="165" fontId="0" fillId="0" borderId="0" xfId="1" applyNumberFormat="1" applyFont="1" applyFill="1" applyAlignment="1" applyProtection="1">
      <alignment horizontal="left"/>
    </xf>
    <xf numFmtId="165" fontId="0" fillId="0" borderId="0" xfId="1" applyNumberFormat="1" applyFont="1" applyFill="1" applyBorder="1" applyAlignment="1" applyProtection="1">
      <alignment horizontal="center"/>
      <protection locked="0"/>
    </xf>
    <xf numFmtId="38" fontId="7" fillId="0" borderId="0" xfId="0" applyNumberFormat="1" applyFont="1" applyProtection="1">
      <protection locked="0"/>
    </xf>
    <xf numFmtId="165" fontId="5" fillId="0" borderId="1" xfId="1" applyNumberFormat="1" applyFont="1" applyFill="1" applyBorder="1" applyAlignment="1" applyProtection="1">
      <protection locked="0"/>
    </xf>
    <xf numFmtId="164" fontId="5" fillId="0" borderId="0" xfId="1" applyFont="1" applyFill="1" applyAlignment="1" applyProtection="1">
      <protection locked="0"/>
    </xf>
    <xf numFmtId="165" fontId="5" fillId="0" borderId="0" xfId="7" applyNumberFormat="1" applyFont="1" applyProtection="1">
      <protection locked="0"/>
    </xf>
    <xf numFmtId="165" fontId="5" fillId="0" borderId="0" xfId="1" applyNumberFormat="1" applyFont="1" applyFill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165" fontId="5" fillId="0" borderId="0" xfId="0" applyNumberFormat="1" applyFont="1" applyAlignment="1" applyProtection="1">
      <alignment horizontal="right"/>
      <protection locked="0"/>
    </xf>
    <xf numFmtId="165" fontId="5" fillId="0" borderId="1" xfId="0" applyNumberFormat="1" applyFont="1" applyBorder="1" applyProtection="1">
      <protection locked="0"/>
    </xf>
    <xf numFmtId="165" fontId="5" fillId="0" borderId="1" xfId="0" applyNumberFormat="1" applyFont="1" applyBorder="1" applyAlignment="1" applyProtection="1">
      <alignment horizontal="right"/>
      <protection locked="0"/>
    </xf>
    <xf numFmtId="41" fontId="5" fillId="0" borderId="0" xfId="0" applyNumberFormat="1" applyFont="1" applyAlignment="1" applyProtection="1">
      <alignment horizontal="right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center"/>
      <protection locked="0"/>
    </xf>
    <xf numFmtId="37" fontId="4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5" fillId="0" borderId="0" xfId="1" applyNumberFormat="1" applyFont="1" applyFill="1" applyBorder="1" applyAlignment="1" applyProtection="1">
      <alignment horizontal="center"/>
      <protection locked="0"/>
    </xf>
    <xf numFmtId="165" fontId="5" fillId="0" borderId="0" xfId="1" applyNumberFormat="1" applyFont="1" applyFill="1" applyAlignment="1" applyProtection="1">
      <alignment horizontal="left" indent="1"/>
      <protection locked="0"/>
    </xf>
    <xf numFmtId="39" fontId="5" fillId="0" borderId="0" xfId="0" applyNumberFormat="1" applyFont="1" applyProtection="1">
      <protection locked="0"/>
    </xf>
    <xf numFmtId="165" fontId="4" fillId="0" borderId="0" xfId="2" applyNumberFormat="1" applyFont="1" applyFill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Alignment="1" applyProtection="1">
      <alignment horizontal="left"/>
      <protection locked="0"/>
    </xf>
    <xf numFmtId="165" fontId="16" fillId="0" borderId="0" xfId="2" applyNumberFormat="1" applyFont="1" applyFill="1" applyBorder="1" applyAlignment="1" applyProtection="1">
      <alignment horizontal="center" wrapText="1"/>
      <protection locked="0"/>
    </xf>
    <xf numFmtId="165" fontId="16" fillId="0" borderId="0" xfId="2" applyNumberFormat="1" applyFont="1" applyFill="1" applyAlignment="1" applyProtection="1">
      <alignment horizontal="center"/>
      <protection locked="0"/>
    </xf>
    <xf numFmtId="165" fontId="16" fillId="0" borderId="0" xfId="2" applyNumberFormat="1" applyFont="1" applyFill="1" applyBorder="1" applyAlignment="1" applyProtection="1">
      <alignment horizontal="left" wrapText="1"/>
      <protection locked="0"/>
    </xf>
    <xf numFmtId="165" fontId="16" fillId="0" borderId="0" xfId="2" applyNumberFormat="1" applyFont="1" applyFill="1" applyAlignment="1" applyProtection="1">
      <alignment horizontal="left"/>
      <protection locked="0"/>
    </xf>
    <xf numFmtId="165" fontId="16" fillId="0" borderId="0" xfId="2" applyNumberFormat="1" applyFont="1" applyFill="1" applyAlignment="1" applyProtection="1">
      <alignment horizontal="left" wrapText="1"/>
      <protection locked="0"/>
    </xf>
    <xf numFmtId="41" fontId="16" fillId="0" borderId="0" xfId="1" applyNumberFormat="1" applyFont="1" applyFill="1" applyBorder="1" applyAlignment="1" applyProtection="1">
      <alignment horizontal="center" wrapText="1"/>
      <protection locked="0"/>
    </xf>
    <xf numFmtId="41" fontId="16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Alignment="1" applyProtection="1">
      <alignment horizontal="left" wrapText="1"/>
      <protection locked="0"/>
    </xf>
    <xf numFmtId="41" fontId="5" fillId="0" borderId="0" xfId="1" applyNumberFormat="1" applyFont="1" applyFill="1" applyAlignment="1" applyProtection="1">
      <alignment horizontal="left" wrapText="1"/>
      <protection locked="0"/>
    </xf>
    <xf numFmtId="41" fontId="5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Border="1" applyAlignment="1" applyProtection="1">
      <alignment horizontal="left"/>
      <protection locked="0"/>
    </xf>
    <xf numFmtId="165" fontId="5" fillId="0" borderId="0" xfId="2" applyNumberFormat="1" applyFont="1" applyFill="1" applyBorder="1" applyAlignment="1" applyProtection="1">
      <protection locked="0"/>
    </xf>
    <xf numFmtId="165" fontId="5" fillId="0" borderId="0" xfId="2" applyNumberFormat="1" applyFont="1" applyFill="1" applyAlignment="1" applyProtection="1">
      <protection locked="0"/>
    </xf>
    <xf numFmtId="165" fontId="5" fillId="0" borderId="0" xfId="2" applyNumberFormat="1" applyFont="1" applyFill="1" applyBorder="1" applyAlignment="1" applyProtection="1"/>
    <xf numFmtId="165" fontId="5" fillId="0" borderId="1" xfId="2" applyNumberFormat="1" applyFont="1" applyFill="1" applyBorder="1" applyAlignment="1" applyProtection="1"/>
    <xf numFmtId="165" fontId="4" fillId="0" borderId="2" xfId="2" applyNumberFormat="1" applyFont="1" applyFill="1" applyBorder="1" applyAlignment="1" applyProtection="1"/>
    <xf numFmtId="165" fontId="4" fillId="0" borderId="0" xfId="2" applyNumberFormat="1" applyFont="1" applyFill="1" applyAlignment="1" applyProtection="1">
      <protection locked="0"/>
    </xf>
    <xf numFmtId="165" fontId="4" fillId="0" borderId="0" xfId="2" applyNumberFormat="1" applyFont="1" applyFill="1" applyAlignment="1" applyProtection="1">
      <alignment horizontal="left"/>
      <protection locked="0"/>
    </xf>
    <xf numFmtId="165" fontId="4" fillId="0" borderId="0" xfId="2" applyNumberFormat="1" applyFont="1" applyFill="1" applyBorder="1" applyAlignment="1" applyProtection="1">
      <protection locked="0"/>
    </xf>
    <xf numFmtId="165" fontId="4" fillId="0" borderId="1" xfId="2" applyNumberFormat="1" applyFont="1" applyFill="1" applyBorder="1" applyAlignment="1" applyProtection="1"/>
    <xf numFmtId="165" fontId="5" fillId="0" borderId="0" xfId="2" applyNumberFormat="1" applyFont="1" applyFill="1" applyAlignment="1" applyProtection="1">
      <alignment horizontal="right"/>
      <protection locked="0"/>
    </xf>
    <xf numFmtId="165" fontId="5" fillId="0" borderId="0" xfId="2" applyNumberFormat="1" applyFont="1" applyFill="1" applyAlignment="1" applyProtection="1">
      <alignment horizontal="center"/>
      <protection locked="0"/>
    </xf>
    <xf numFmtId="165" fontId="5" fillId="0" borderId="0" xfId="2" applyNumberFormat="1" applyFont="1" applyFill="1" applyBorder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right"/>
    </xf>
    <xf numFmtId="165" fontId="5" fillId="0" borderId="0" xfId="2" applyNumberFormat="1" applyFont="1" applyFill="1" applyAlignment="1" applyProtection="1">
      <alignment horizontal="right"/>
    </xf>
    <xf numFmtId="165" fontId="5" fillId="0" borderId="1" xfId="2" applyNumberFormat="1" applyFont="1" applyFill="1" applyBorder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center"/>
      <protection locked="0"/>
    </xf>
    <xf numFmtId="165" fontId="5" fillId="0" borderId="1" xfId="2" applyNumberFormat="1" applyFont="1" applyFill="1" applyBorder="1" applyAlignment="1" applyProtection="1">
      <alignment horizontal="right"/>
    </xf>
    <xf numFmtId="165" fontId="4" fillId="0" borderId="2" xfId="2" applyNumberFormat="1" applyFont="1" applyFill="1" applyBorder="1" applyAlignment="1" applyProtection="1">
      <alignment horizontal="right"/>
    </xf>
    <xf numFmtId="165" fontId="4" fillId="0" borderId="0" xfId="2" applyNumberFormat="1" applyFont="1" applyFill="1" applyBorder="1" applyAlignment="1" applyProtection="1">
      <alignment horizontal="left"/>
      <protection locked="0"/>
    </xf>
    <xf numFmtId="165" fontId="4" fillId="0" borderId="0" xfId="2" applyNumberFormat="1" applyFont="1" applyFill="1" applyBorder="1" applyAlignment="1" applyProtection="1">
      <alignment horizontal="center"/>
      <protection locked="0"/>
    </xf>
    <xf numFmtId="165" fontId="0" fillId="0" borderId="0" xfId="2" quotePrefix="1" applyNumberFormat="1" applyFont="1" applyFill="1" applyAlignment="1" applyProtection="1">
      <alignment horizontal="right"/>
    </xf>
    <xf numFmtId="165" fontId="4" fillId="0" borderId="3" xfId="2" applyNumberFormat="1" applyFont="1" applyFill="1" applyBorder="1" applyAlignment="1" applyProtection="1"/>
    <xf numFmtId="165" fontId="4" fillId="0" borderId="0" xfId="1" applyNumberFormat="1" applyFont="1" applyFill="1" applyAlignment="1" applyProtection="1">
      <alignment horizontal="center"/>
      <protection locked="0"/>
    </xf>
    <xf numFmtId="165" fontId="4" fillId="0" borderId="0" xfId="1" applyNumberFormat="1" applyFont="1" applyFill="1" applyAlignment="1" applyProtection="1">
      <alignment horizontal="center"/>
    </xf>
    <xf numFmtId="165" fontId="5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1" applyNumberFormat="1" applyFont="1" applyFill="1" applyAlignment="1" applyProtection="1">
      <alignment horizontal="left"/>
      <protection locked="0"/>
    </xf>
    <xf numFmtId="165" fontId="5" fillId="0" borderId="0" xfId="1" applyNumberFormat="1" applyFont="1" applyFill="1" applyBorder="1" applyAlignment="1" applyProtection="1">
      <alignment horizontal="left"/>
      <protection locked="0"/>
    </xf>
    <xf numFmtId="165" fontId="5" fillId="0" borderId="1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</xf>
    <xf numFmtId="165" fontId="4" fillId="0" borderId="0" xfId="1" applyNumberFormat="1" applyFont="1" applyFill="1" applyAlignment="1" applyProtection="1">
      <alignment horizontal="left"/>
      <protection locked="0"/>
    </xf>
    <xf numFmtId="165" fontId="4" fillId="0" borderId="0" xfId="1" applyNumberFormat="1" applyFont="1" applyFill="1" applyBorder="1" applyAlignment="1" applyProtection="1">
      <alignment horizontal="left" wrapText="1"/>
      <protection locked="0"/>
    </xf>
    <xf numFmtId="165" fontId="4" fillId="0" borderId="1" xfId="1" applyNumberFormat="1" applyFont="1" applyFill="1" applyBorder="1" applyAlignment="1" applyProtection="1">
      <alignment horizontal="center"/>
    </xf>
    <xf numFmtId="165" fontId="5" fillId="0" borderId="0" xfId="1" applyNumberFormat="1" applyFont="1" applyFill="1" applyAlignment="1" applyProtection="1">
      <alignment horizontal="center"/>
    </xf>
    <xf numFmtId="165" fontId="4" fillId="0" borderId="0" xfId="1" applyNumberFormat="1" applyFont="1" applyFill="1" applyAlignment="1" applyProtection="1">
      <protection locked="0"/>
    </xf>
    <xf numFmtId="165" fontId="4" fillId="0" borderId="4" xfId="1" applyNumberFormat="1" applyFont="1" applyFill="1" applyBorder="1" applyAlignment="1" applyProtection="1">
      <alignment horizontal="center"/>
      <protection locked="0"/>
    </xf>
    <xf numFmtId="165" fontId="4" fillId="0" borderId="3" xfId="1" applyNumberFormat="1" applyFont="1" applyFill="1" applyBorder="1" applyAlignment="1" applyProtection="1"/>
    <xf numFmtId="43" fontId="0" fillId="0" borderId="3" xfId="0" applyNumberFormat="1" applyBorder="1"/>
    <xf numFmtId="165" fontId="4" fillId="0" borderId="0" xfId="2" applyNumberFormat="1" applyFont="1" applyFill="1" applyBorder="1" applyAlignment="1" applyProtection="1">
      <alignment horizontal="center"/>
    </xf>
    <xf numFmtId="165" fontId="4" fillId="0" borderId="0" xfId="1" applyNumberFormat="1" applyFont="1" applyBorder="1" applyAlignment="1" applyProtection="1">
      <alignment horizontal="center"/>
    </xf>
    <xf numFmtId="165" fontId="4" fillId="0" borderId="0" xfId="2" applyNumberFormat="1" applyFont="1" applyFill="1" applyBorder="1" applyAlignment="1" applyProtection="1"/>
    <xf numFmtId="165" fontId="4" fillId="0" borderId="0" xfId="2" applyNumberFormat="1" applyFont="1" applyFill="1" applyAlignment="1" applyProtection="1"/>
    <xf numFmtId="165" fontId="4" fillId="0" borderId="0" xfId="1" applyNumberFormat="1" applyFont="1" applyAlignment="1" applyProtection="1"/>
    <xf numFmtId="165" fontId="5" fillId="0" borderId="0" xfId="1" applyNumberFormat="1" applyFont="1" applyBorder="1" applyAlignment="1" applyProtection="1">
      <alignment horizontal="right"/>
    </xf>
    <xf numFmtId="165" fontId="5" fillId="0" borderId="0" xfId="1" applyNumberFormat="1" applyFont="1" applyBorder="1" applyAlignment="1" applyProtection="1">
      <alignment horizontal="left" wrapText="1"/>
    </xf>
    <xf numFmtId="165" fontId="5" fillId="0" borderId="0" xfId="1" applyNumberFormat="1" applyFont="1" applyAlignment="1" applyProtection="1"/>
    <xf numFmtId="165" fontId="5" fillId="0" borderId="0" xfId="1" applyNumberFormat="1" applyFont="1" applyAlignment="1" applyProtection="1">
      <alignment horizontal="left"/>
    </xf>
    <xf numFmtId="165" fontId="0" fillId="0" borderId="0" xfId="0" applyNumberFormat="1"/>
    <xf numFmtId="165" fontId="4" fillId="0" borderId="2" xfId="0" applyNumberFormat="1" applyFont="1" applyBorder="1" applyAlignment="1">
      <alignment wrapText="1"/>
    </xf>
    <xf numFmtId="37" fontId="0" fillId="0" borderId="0" xfId="0" applyNumberFormat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justify"/>
      <protection locked="0"/>
    </xf>
    <xf numFmtId="167" fontId="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37" fontId="0" fillId="0" borderId="0" xfId="0" quotePrefix="1" applyNumberFormat="1" applyAlignment="1" applyProtection="1">
      <alignment horizontal="center" wrapText="1"/>
      <protection locked="0"/>
    </xf>
    <xf numFmtId="37" fontId="5" fillId="0" borderId="0" xfId="0" quotePrefix="1" applyNumberFormat="1" applyFont="1" applyAlignment="1" applyProtection="1">
      <alignment horizontal="center" wrapText="1"/>
      <protection locked="0"/>
    </xf>
    <xf numFmtId="0" fontId="7" fillId="0" borderId="0" xfId="6" applyFont="1" applyAlignment="1" applyProtection="1">
      <alignment horizontal="center"/>
      <protection locked="0"/>
    </xf>
    <xf numFmtId="0" fontId="4" fillId="0" borderId="0" xfId="3" applyFont="1" applyAlignment="1" applyProtection="1">
      <alignment horizontal="center"/>
      <protection locked="0"/>
    </xf>
    <xf numFmtId="0" fontId="0" fillId="0" borderId="1" xfId="3" applyFont="1" applyBorder="1" applyAlignment="1" applyProtection="1">
      <alignment horizontal="center"/>
      <protection locked="0"/>
    </xf>
    <xf numFmtId="0" fontId="5" fillId="0" borderId="1" xfId="3" applyFont="1" applyBorder="1" applyAlignment="1" applyProtection="1">
      <alignment horizontal="center"/>
      <protection locked="0"/>
    </xf>
    <xf numFmtId="0" fontId="5" fillId="0" borderId="1" xfId="6" applyFont="1" applyBorder="1" applyAlignment="1" applyProtection="1">
      <alignment horizontal="center"/>
      <protection locked="0"/>
    </xf>
    <xf numFmtId="0" fontId="5" fillId="0" borderId="0" xfId="6" applyFont="1" applyAlignment="1" applyProtection="1">
      <alignment horizontal="center"/>
      <protection locked="0"/>
    </xf>
    <xf numFmtId="0" fontId="7" fillId="0" borderId="0" xfId="6" applyFont="1" applyAlignment="1">
      <alignment horizontal="center"/>
    </xf>
    <xf numFmtId="0" fontId="0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6" applyFont="1" applyBorder="1" applyAlignment="1">
      <alignment horizontal="center"/>
    </xf>
    <xf numFmtId="0" fontId="0" fillId="0" borderId="4" xfId="6" applyFont="1" applyBorder="1" applyAlignment="1">
      <alignment horizontal="center"/>
    </xf>
    <xf numFmtId="0" fontId="0" fillId="0" borderId="1" xfId="6" applyFont="1" applyBorder="1" applyAlignment="1">
      <alignment horizontal="center"/>
    </xf>
  </cellXfs>
  <cellStyles count="9">
    <cellStyle name="Comma" xfId="1" builtinId="3"/>
    <cellStyle name="Currency" xfId="2" builtinId="4"/>
    <cellStyle name="Normal" xfId="0" builtinId="0"/>
    <cellStyle name="Normal 2" xfId="3"/>
    <cellStyle name="Normal 3" xfId="4"/>
    <cellStyle name="Normal 4" xfId="5"/>
    <cellStyle name="Normal_CE-Thai" xfId="6"/>
    <cellStyle name="Normal_KCE01Y" xfId="7"/>
    <cellStyle name="Normal_KCE44Y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xmlns="" id="{00000000-0008-0000-0800-000001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6211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xmlns="" id="{00000000-0008-0000-0800-000002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xmlns="" id="{00000000-0008-0000-0800-000003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68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xmlns="" id="{00000000-0008-0000-0800-000004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showGridLines="0" topLeftCell="A92" zoomScaleNormal="100" zoomScaleSheetLayoutView="80" workbookViewId="0">
      <selection activeCell="B50" sqref="B50"/>
    </sheetView>
  </sheetViews>
  <sheetFormatPr defaultColWidth="10.5703125" defaultRowHeight="15"/>
  <cols>
    <col min="1" max="1" width="36.42578125" style="169" customWidth="1"/>
    <col min="2" max="2" width="7.42578125" style="156" bestFit="1" customWidth="1"/>
    <col min="3" max="3" width="1.140625" style="151" customWidth="1"/>
    <col min="4" max="4" width="12.42578125" style="157" customWidth="1"/>
    <col min="5" max="5" width="1.140625" style="151" customWidth="1"/>
    <col min="6" max="6" width="12.42578125" style="157" customWidth="1"/>
    <col min="7" max="7" width="1.140625" style="157" customWidth="1"/>
    <col min="8" max="8" width="12.42578125" style="157" customWidth="1"/>
    <col min="9" max="9" width="1.140625" style="157" customWidth="1"/>
    <col min="10" max="10" width="12.42578125" style="157" customWidth="1"/>
    <col min="11" max="16384" width="10.5703125" style="151"/>
  </cols>
  <sheetData>
    <row r="1" spans="1:10" s="144" customFormat="1" ht="20.25" customHeight="1">
      <c r="A1" s="141" t="s">
        <v>11</v>
      </c>
      <c r="B1" s="142"/>
      <c r="C1" s="143"/>
      <c r="D1" s="143"/>
      <c r="E1" s="143"/>
      <c r="F1" s="143"/>
      <c r="G1" s="143"/>
      <c r="H1" s="143"/>
      <c r="I1" s="143"/>
      <c r="J1" s="143"/>
    </row>
    <row r="2" spans="1:10" s="144" customFormat="1" ht="20.25" customHeight="1">
      <c r="A2" s="145" t="s">
        <v>151</v>
      </c>
      <c r="B2" s="142"/>
      <c r="C2" s="143"/>
      <c r="D2" s="146"/>
      <c r="E2" s="143"/>
      <c r="F2" s="146"/>
      <c r="G2" s="146"/>
      <c r="H2" s="146"/>
      <c r="I2" s="146"/>
      <c r="J2" s="146"/>
    </row>
    <row r="3" spans="1:10" s="144" customFormat="1" ht="20.25" customHeight="1">
      <c r="A3" s="147"/>
      <c r="B3" s="142"/>
      <c r="C3" s="143"/>
      <c r="D3" s="146"/>
      <c r="E3" s="143"/>
      <c r="F3" s="146"/>
      <c r="G3" s="146"/>
      <c r="H3" s="146"/>
      <c r="I3" s="146"/>
      <c r="J3" s="146"/>
    </row>
    <row r="4" spans="1:10" s="144" customFormat="1" ht="20.25" customHeight="1">
      <c r="A4" s="147"/>
      <c r="B4" s="142"/>
      <c r="C4" s="143"/>
      <c r="D4" s="427" t="s">
        <v>51</v>
      </c>
      <c r="E4" s="427"/>
      <c r="F4" s="427"/>
      <c r="G4" s="427"/>
      <c r="H4" s="427" t="s">
        <v>162</v>
      </c>
      <c r="I4" s="427"/>
      <c r="J4" s="427"/>
    </row>
    <row r="5" spans="1:10" s="144" customFormat="1" ht="20.25" customHeight="1">
      <c r="A5" s="147"/>
      <c r="B5" s="142"/>
      <c r="C5" s="143"/>
      <c r="D5" s="427" t="s">
        <v>54</v>
      </c>
      <c r="E5" s="427"/>
      <c r="F5" s="427"/>
      <c r="G5" s="427"/>
      <c r="H5" s="427" t="s">
        <v>54</v>
      </c>
      <c r="I5" s="427"/>
      <c r="J5" s="427"/>
    </row>
    <row r="6" spans="1:10" ht="20.25" customHeight="1">
      <c r="A6" s="148"/>
      <c r="B6" s="142"/>
      <c r="C6" s="143"/>
      <c r="D6" s="149" t="s">
        <v>274</v>
      </c>
      <c r="E6" s="150"/>
      <c r="F6" s="149" t="s">
        <v>235</v>
      </c>
      <c r="G6" s="150"/>
      <c r="H6" s="149" t="s">
        <v>274</v>
      </c>
      <c r="I6" s="150"/>
      <c r="J6" s="149" t="s">
        <v>235</v>
      </c>
    </row>
    <row r="7" spans="1:10" ht="20.25" customHeight="1">
      <c r="A7" s="145" t="s">
        <v>13</v>
      </c>
      <c r="B7" s="152" t="s">
        <v>0</v>
      </c>
      <c r="C7" s="153"/>
      <c r="D7" s="150" t="s">
        <v>238</v>
      </c>
      <c r="E7" s="154"/>
      <c r="F7" s="150" t="s">
        <v>227</v>
      </c>
      <c r="G7" s="154"/>
      <c r="H7" s="150" t="s">
        <v>238</v>
      </c>
      <c r="I7" s="154"/>
      <c r="J7" s="150" t="s">
        <v>227</v>
      </c>
    </row>
    <row r="8" spans="1:10" ht="20.25" customHeight="1">
      <c r="A8" s="145"/>
      <c r="B8" s="152"/>
      <c r="C8" s="153"/>
      <c r="D8" s="150" t="s">
        <v>134</v>
      </c>
      <c r="E8" s="154"/>
      <c r="F8" s="150"/>
      <c r="G8" s="154"/>
      <c r="H8" s="150" t="s">
        <v>134</v>
      </c>
      <c r="I8" s="154"/>
      <c r="J8" s="150"/>
    </row>
    <row r="9" spans="1:10" ht="20.25" customHeight="1">
      <c r="A9" s="148"/>
      <c r="B9" s="152"/>
      <c r="C9" s="153"/>
      <c r="D9" s="428" t="s">
        <v>123</v>
      </c>
      <c r="E9" s="428"/>
      <c r="F9" s="428"/>
      <c r="G9" s="428"/>
      <c r="H9" s="428"/>
      <c r="I9" s="428"/>
      <c r="J9" s="428"/>
    </row>
    <row r="10" spans="1:10" ht="20.25" customHeight="1">
      <c r="A10" s="155" t="s">
        <v>14</v>
      </c>
      <c r="C10" s="156"/>
    </row>
    <row r="11" spans="1:10" ht="19.7" customHeight="1">
      <c r="A11" s="158" t="s">
        <v>1</v>
      </c>
      <c r="B11" s="159"/>
      <c r="D11" s="160">
        <v>1541518</v>
      </c>
      <c r="E11" s="161"/>
      <c r="F11" s="161">
        <v>1566087</v>
      </c>
      <c r="G11" s="161"/>
      <c r="H11" s="161">
        <v>383716</v>
      </c>
      <c r="I11" s="161"/>
      <c r="J11" s="161">
        <v>241410</v>
      </c>
    </row>
    <row r="12" spans="1:10" ht="20.25" customHeight="1">
      <c r="A12" s="158" t="s">
        <v>133</v>
      </c>
      <c r="B12" s="159">
        <v>4</v>
      </c>
      <c r="D12" s="160">
        <v>3387680</v>
      </c>
      <c r="E12" s="160"/>
      <c r="F12" s="161">
        <v>3645929</v>
      </c>
      <c r="G12" s="160"/>
      <c r="H12" s="160">
        <v>2628739</v>
      </c>
      <c r="I12" s="160"/>
      <c r="J12" s="161">
        <v>2779970</v>
      </c>
    </row>
    <row r="13" spans="1:10" ht="20.25" customHeight="1">
      <c r="A13" s="158" t="s">
        <v>303</v>
      </c>
      <c r="B13" s="159">
        <v>3</v>
      </c>
      <c r="D13" s="162">
        <v>0</v>
      </c>
      <c r="E13" s="160"/>
      <c r="F13" s="162">
        <v>0</v>
      </c>
      <c r="G13" s="160"/>
      <c r="H13" s="160">
        <v>900000</v>
      </c>
      <c r="I13" s="160"/>
      <c r="J13" s="161">
        <v>450000</v>
      </c>
    </row>
    <row r="14" spans="1:10" ht="20.25" customHeight="1">
      <c r="A14" s="158" t="s">
        <v>222</v>
      </c>
      <c r="B14" s="159">
        <v>5</v>
      </c>
      <c r="D14" s="161">
        <v>3762053</v>
      </c>
      <c r="E14" s="161"/>
      <c r="F14" s="161">
        <v>3674994</v>
      </c>
      <c r="G14" s="161"/>
      <c r="H14" s="161">
        <v>1995526</v>
      </c>
      <c r="I14" s="161"/>
      <c r="J14" s="161">
        <v>2089570</v>
      </c>
    </row>
    <row r="15" spans="1:10" ht="20.25" customHeight="1">
      <c r="A15" s="158" t="s">
        <v>194</v>
      </c>
      <c r="B15" s="159">
        <v>10</v>
      </c>
      <c r="D15" s="162">
        <v>2456</v>
      </c>
      <c r="E15" s="161"/>
      <c r="F15" s="162">
        <v>0</v>
      </c>
      <c r="G15" s="161"/>
      <c r="H15" s="163">
        <v>470</v>
      </c>
      <c r="I15" s="164"/>
      <c r="J15" s="161">
        <v>1709</v>
      </c>
    </row>
    <row r="16" spans="1:10" ht="20.25" customHeight="1">
      <c r="A16" s="158" t="s">
        <v>2</v>
      </c>
      <c r="B16" s="159"/>
      <c r="D16" s="161">
        <v>69770</v>
      </c>
      <c r="E16" s="161"/>
      <c r="F16" s="161">
        <v>68465</v>
      </c>
      <c r="G16" s="161"/>
      <c r="H16" s="161">
        <v>21317</v>
      </c>
      <c r="I16" s="161"/>
      <c r="J16" s="161">
        <v>34422</v>
      </c>
    </row>
    <row r="17" spans="1:10" ht="20.25" hidden="1" customHeight="1">
      <c r="A17" s="158" t="s">
        <v>223</v>
      </c>
      <c r="B17" s="159"/>
      <c r="D17" s="165"/>
      <c r="E17" s="161"/>
      <c r="F17" s="162">
        <v>0</v>
      </c>
      <c r="G17" s="161"/>
      <c r="H17" s="166"/>
      <c r="I17" s="161"/>
      <c r="J17" s="166">
        <v>0</v>
      </c>
    </row>
    <row r="18" spans="1:10" ht="20.25" customHeight="1">
      <c r="A18" s="147" t="s">
        <v>15</v>
      </c>
      <c r="B18" s="159"/>
      <c r="D18" s="199">
        <f>SUM(D11:D17)</f>
        <v>8763477</v>
      </c>
      <c r="E18" s="167"/>
      <c r="F18" s="200">
        <f>SUM(F11:F17)</f>
        <v>8955475</v>
      </c>
      <c r="G18" s="168"/>
      <c r="H18" s="199">
        <f>SUM(H11:H17)</f>
        <v>5929768</v>
      </c>
      <c r="I18" s="168"/>
      <c r="J18" s="200">
        <f>SUM(J11:J17)</f>
        <v>5597081</v>
      </c>
    </row>
    <row r="19" spans="1:10" ht="20.25" customHeight="1">
      <c r="B19" s="159"/>
      <c r="D19" s="170"/>
      <c r="E19" s="157"/>
      <c r="F19" s="170"/>
      <c r="G19" s="170"/>
      <c r="H19" s="170"/>
      <c r="I19" s="170"/>
      <c r="J19" s="170"/>
    </row>
    <row r="20" spans="1:10" ht="20.25" customHeight="1">
      <c r="A20" s="155" t="s">
        <v>16</v>
      </c>
      <c r="C20" s="156"/>
      <c r="D20" s="171"/>
      <c r="E20" s="171"/>
      <c r="F20" s="171"/>
      <c r="G20" s="171"/>
      <c r="H20" s="171"/>
      <c r="I20" s="171"/>
      <c r="J20" s="171"/>
    </row>
    <row r="21" spans="1:10" ht="20.100000000000001" customHeight="1">
      <c r="A21" s="158" t="s">
        <v>304</v>
      </c>
      <c r="B21" s="156">
        <v>6</v>
      </c>
      <c r="C21" s="156"/>
      <c r="D21" s="170">
        <v>25760</v>
      </c>
      <c r="E21" s="170"/>
      <c r="F21" s="161">
        <v>32981</v>
      </c>
      <c r="G21" s="172"/>
      <c r="H21" s="157">
        <v>1642</v>
      </c>
      <c r="J21" s="161">
        <v>1642</v>
      </c>
    </row>
    <row r="22" spans="1:10" ht="20.25" customHeight="1">
      <c r="A22" s="158" t="s">
        <v>171</v>
      </c>
      <c r="B22" s="156">
        <v>6</v>
      </c>
      <c r="C22" s="156"/>
      <c r="D22" s="173">
        <v>0</v>
      </c>
      <c r="E22" s="174"/>
      <c r="F22" s="162">
        <v>0</v>
      </c>
      <c r="G22" s="172"/>
      <c r="H22" s="175">
        <v>3000539</v>
      </c>
      <c r="I22" s="170"/>
      <c r="J22" s="161">
        <v>3200418</v>
      </c>
    </row>
    <row r="23" spans="1:10" ht="20.25" customHeight="1">
      <c r="A23" s="158" t="s">
        <v>182</v>
      </c>
      <c r="B23" s="156">
        <v>8</v>
      </c>
      <c r="C23" s="156"/>
      <c r="D23" s="175">
        <v>313435</v>
      </c>
      <c r="E23" s="174"/>
      <c r="F23" s="161">
        <v>339773</v>
      </c>
      <c r="G23" s="172"/>
      <c r="H23" s="175">
        <v>298950</v>
      </c>
      <c r="I23" s="170"/>
      <c r="J23" s="161">
        <v>324445</v>
      </c>
    </row>
    <row r="24" spans="1:10" ht="20.25" customHeight="1">
      <c r="A24" s="158" t="s">
        <v>121</v>
      </c>
      <c r="C24" s="156"/>
      <c r="D24" s="170">
        <v>149425</v>
      </c>
      <c r="E24" s="174"/>
      <c r="F24" s="161">
        <v>151091</v>
      </c>
      <c r="G24" s="172"/>
      <c r="H24" s="170">
        <v>174330</v>
      </c>
      <c r="I24" s="170"/>
      <c r="J24" s="161">
        <v>176272</v>
      </c>
    </row>
    <row r="25" spans="1:10" ht="20.25" customHeight="1">
      <c r="A25" s="158" t="s">
        <v>49</v>
      </c>
      <c r="B25" s="156">
        <v>7</v>
      </c>
      <c r="C25" s="156"/>
      <c r="D25" s="170">
        <v>7324895</v>
      </c>
      <c r="E25" s="170"/>
      <c r="F25" s="161">
        <v>7645373</v>
      </c>
      <c r="G25" s="172"/>
      <c r="H25" s="170">
        <v>4576321</v>
      </c>
      <c r="I25" s="170"/>
      <c r="J25" s="161">
        <v>4746573</v>
      </c>
    </row>
    <row r="26" spans="1:10" ht="20.25" customHeight="1">
      <c r="A26" s="158" t="s">
        <v>185</v>
      </c>
      <c r="C26" s="156"/>
      <c r="D26" s="170">
        <v>48029</v>
      </c>
      <c r="E26" s="170"/>
      <c r="F26" s="161">
        <v>58474</v>
      </c>
      <c r="G26" s="172"/>
      <c r="H26" s="170">
        <v>16716</v>
      </c>
      <c r="I26" s="170"/>
      <c r="J26" s="161">
        <v>21076</v>
      </c>
    </row>
    <row r="27" spans="1:10" ht="20.25" customHeight="1">
      <c r="A27" s="158" t="s">
        <v>92</v>
      </c>
      <c r="B27" s="156">
        <v>2</v>
      </c>
      <c r="C27" s="156"/>
      <c r="D27" s="170">
        <v>491737</v>
      </c>
      <c r="E27" s="170"/>
      <c r="F27" s="161">
        <v>450354</v>
      </c>
      <c r="G27" s="172"/>
      <c r="H27" s="164">
        <v>0</v>
      </c>
      <c r="I27" s="170"/>
      <c r="J27" s="162">
        <v>0</v>
      </c>
    </row>
    <row r="28" spans="1:10" ht="20.25" customHeight="1">
      <c r="A28" s="158" t="s">
        <v>50</v>
      </c>
      <c r="B28" s="156">
        <v>2</v>
      </c>
      <c r="C28" s="156"/>
      <c r="D28" s="170">
        <v>900379</v>
      </c>
      <c r="E28" s="170"/>
      <c r="F28" s="161">
        <v>631437</v>
      </c>
      <c r="G28" s="172"/>
      <c r="H28" s="170">
        <v>43457</v>
      </c>
      <c r="I28" s="170"/>
      <c r="J28" s="161">
        <v>53244</v>
      </c>
    </row>
    <row r="29" spans="1:10" ht="20.25" customHeight="1">
      <c r="A29" s="158" t="s">
        <v>93</v>
      </c>
      <c r="C29" s="156"/>
      <c r="D29" s="170">
        <v>119662</v>
      </c>
      <c r="E29" s="170"/>
      <c r="F29" s="161">
        <v>123058</v>
      </c>
      <c r="G29" s="172"/>
      <c r="H29" s="170">
        <v>50407</v>
      </c>
      <c r="I29" s="170"/>
      <c r="J29" s="161">
        <v>48737</v>
      </c>
    </row>
    <row r="30" spans="1:10" ht="20.25" customHeight="1">
      <c r="A30" s="158" t="s">
        <v>33</v>
      </c>
      <c r="C30" s="156"/>
      <c r="D30" s="170">
        <v>51837</v>
      </c>
      <c r="E30" s="170"/>
      <c r="F30" s="161">
        <v>27665</v>
      </c>
      <c r="G30" s="172"/>
      <c r="H30" s="170">
        <v>41284</v>
      </c>
      <c r="I30" s="170"/>
      <c r="J30" s="161">
        <v>23668</v>
      </c>
    </row>
    <row r="31" spans="1:10" ht="20.25" customHeight="1">
      <c r="A31" s="147" t="s">
        <v>17</v>
      </c>
      <c r="C31" s="156"/>
      <c r="D31" s="199">
        <f>SUM(D21:D30)</f>
        <v>9425159</v>
      </c>
      <c r="E31" s="168"/>
      <c r="F31" s="200">
        <f>SUM(F21:F30)</f>
        <v>9460206</v>
      </c>
      <c r="G31" s="168"/>
      <c r="H31" s="199">
        <f>SUM(H21:H30)</f>
        <v>8203646</v>
      </c>
      <c r="I31" s="168"/>
      <c r="J31" s="200">
        <f>SUM(J21:J30)</f>
        <v>8596075</v>
      </c>
    </row>
    <row r="32" spans="1:10" ht="20.25" customHeight="1">
      <c r="A32" s="147"/>
      <c r="C32" s="148"/>
      <c r="E32" s="157"/>
    </row>
    <row r="33" spans="1:11" ht="20.25" customHeight="1" thickBot="1">
      <c r="A33" s="147" t="s">
        <v>18</v>
      </c>
      <c r="C33" s="148"/>
      <c r="D33" s="201">
        <f>D18+D31</f>
        <v>18188636</v>
      </c>
      <c r="E33" s="157"/>
      <c r="F33" s="202">
        <f>F18+F31</f>
        <v>18415681</v>
      </c>
      <c r="G33" s="168"/>
      <c r="H33" s="201">
        <f>H18+H31</f>
        <v>14133414</v>
      </c>
      <c r="I33" s="168"/>
      <c r="J33" s="202">
        <f>J18+J31</f>
        <v>14193156</v>
      </c>
    </row>
    <row r="34" spans="1:11" ht="20.25" customHeight="1" thickTop="1">
      <c r="C34" s="148"/>
      <c r="E34" s="176"/>
    </row>
    <row r="35" spans="1:11" ht="20.25" customHeight="1">
      <c r="A35" s="148"/>
      <c r="C35" s="157"/>
      <c r="D35" s="151"/>
      <c r="E35" s="157"/>
      <c r="F35" s="151"/>
      <c r="G35" s="151"/>
      <c r="H35" s="151"/>
      <c r="I35" s="151"/>
      <c r="J35" s="151"/>
    </row>
    <row r="36" spans="1:11" s="144" customFormat="1" ht="20.25" customHeight="1">
      <c r="A36" s="141" t="s">
        <v>11</v>
      </c>
      <c r="B36" s="142"/>
      <c r="C36" s="143"/>
      <c r="D36" s="143"/>
      <c r="E36" s="143"/>
      <c r="F36" s="143"/>
      <c r="G36" s="143"/>
      <c r="H36" s="143"/>
      <c r="I36" s="143"/>
      <c r="J36" s="143"/>
      <c r="K36" s="151"/>
    </row>
    <row r="37" spans="1:11" s="144" customFormat="1" ht="20.25" customHeight="1">
      <c r="A37" s="145" t="s">
        <v>151</v>
      </c>
      <c r="B37" s="142"/>
      <c r="C37" s="143"/>
      <c r="D37" s="146"/>
      <c r="E37" s="143"/>
      <c r="F37" s="146"/>
      <c r="G37" s="146"/>
      <c r="H37" s="146"/>
      <c r="I37" s="146"/>
      <c r="J37" s="146"/>
      <c r="K37" s="151"/>
    </row>
    <row r="38" spans="1:11" s="144" customFormat="1" ht="20.25" customHeight="1">
      <c r="A38" s="147"/>
      <c r="B38" s="142"/>
      <c r="C38" s="143"/>
      <c r="D38" s="146"/>
      <c r="E38" s="143"/>
      <c r="F38" s="146"/>
      <c r="G38" s="146"/>
      <c r="H38" s="146"/>
      <c r="I38" s="146"/>
      <c r="J38" s="146"/>
      <c r="K38" s="151"/>
    </row>
    <row r="39" spans="1:11" s="144" customFormat="1" ht="20.25" customHeight="1">
      <c r="A39" s="147"/>
      <c r="B39" s="142"/>
      <c r="C39" s="143"/>
      <c r="D39" s="427" t="s">
        <v>51</v>
      </c>
      <c r="E39" s="427"/>
      <c r="F39" s="427"/>
      <c r="G39" s="427"/>
      <c r="H39" s="427" t="s">
        <v>162</v>
      </c>
      <c r="I39" s="427"/>
      <c r="J39" s="427"/>
      <c r="K39" s="151"/>
    </row>
    <row r="40" spans="1:11" s="144" customFormat="1" ht="20.25" customHeight="1">
      <c r="A40" s="147"/>
      <c r="B40" s="142"/>
      <c r="C40" s="143"/>
      <c r="D40" s="427" t="s">
        <v>54</v>
      </c>
      <c r="E40" s="427"/>
      <c r="F40" s="427"/>
      <c r="G40" s="427"/>
      <c r="H40" s="427" t="s">
        <v>54</v>
      </c>
      <c r="I40" s="427"/>
      <c r="J40" s="427"/>
      <c r="K40" s="151"/>
    </row>
    <row r="41" spans="1:11" ht="20.25" customHeight="1">
      <c r="D41" s="149" t="s">
        <v>274</v>
      </c>
      <c r="E41" s="150"/>
      <c r="F41" s="149" t="s">
        <v>235</v>
      </c>
      <c r="G41" s="150"/>
      <c r="H41" s="149" t="s">
        <v>274</v>
      </c>
      <c r="I41" s="150"/>
      <c r="J41" s="149" t="s">
        <v>235</v>
      </c>
    </row>
    <row r="42" spans="1:11" ht="20.25" customHeight="1">
      <c r="A42" s="177" t="s">
        <v>56</v>
      </c>
      <c r="B42" s="152" t="s">
        <v>0</v>
      </c>
      <c r="C42" s="153"/>
      <c r="D42" s="150" t="s">
        <v>238</v>
      </c>
      <c r="E42" s="154"/>
      <c r="F42" s="150" t="s">
        <v>227</v>
      </c>
      <c r="G42" s="154"/>
      <c r="H42" s="150" t="s">
        <v>238</v>
      </c>
      <c r="I42" s="154"/>
      <c r="J42" s="150" t="s">
        <v>227</v>
      </c>
    </row>
    <row r="43" spans="1:11" ht="20.25" customHeight="1">
      <c r="A43" s="177"/>
      <c r="B43" s="152"/>
      <c r="C43" s="153"/>
      <c r="D43" s="150" t="s">
        <v>134</v>
      </c>
      <c r="E43" s="154"/>
      <c r="F43" s="150"/>
      <c r="G43" s="154"/>
      <c r="H43" s="150" t="s">
        <v>134</v>
      </c>
      <c r="I43" s="154"/>
      <c r="J43" s="150"/>
    </row>
    <row r="44" spans="1:11" ht="20.25" customHeight="1">
      <c r="B44" s="152"/>
      <c r="C44" s="153"/>
      <c r="D44" s="428" t="s">
        <v>123</v>
      </c>
      <c r="E44" s="428"/>
      <c r="F44" s="428"/>
      <c r="G44" s="428"/>
      <c r="H44" s="428"/>
      <c r="I44" s="428"/>
      <c r="J44" s="428"/>
    </row>
    <row r="45" spans="1:11" ht="20.25" customHeight="1">
      <c r="A45" s="178" t="s">
        <v>19</v>
      </c>
      <c r="D45" s="151"/>
      <c r="F45" s="151"/>
      <c r="G45" s="151"/>
      <c r="H45" s="151"/>
      <c r="I45" s="151"/>
      <c r="J45" s="151"/>
    </row>
    <row r="46" spans="1:11" ht="20.25" customHeight="1">
      <c r="A46" s="151" t="s">
        <v>242</v>
      </c>
      <c r="D46" s="151"/>
      <c r="F46" s="151"/>
      <c r="G46" s="151"/>
      <c r="H46" s="151"/>
      <c r="I46" s="151"/>
      <c r="J46" s="151"/>
    </row>
    <row r="47" spans="1:11" ht="20.25" customHeight="1">
      <c r="A47" s="151" t="s">
        <v>183</v>
      </c>
      <c r="D47" s="151">
        <v>720580</v>
      </c>
      <c r="F47" s="161">
        <v>996000</v>
      </c>
      <c r="G47" s="172"/>
      <c r="H47" s="170">
        <v>391000</v>
      </c>
      <c r="I47" s="170"/>
      <c r="J47" s="161">
        <v>454000</v>
      </c>
    </row>
    <row r="48" spans="1:11" ht="20.25" customHeight="1">
      <c r="A48" s="151" t="s">
        <v>135</v>
      </c>
      <c r="D48" s="151">
        <v>2970430</v>
      </c>
      <c r="F48" s="161">
        <v>2843018</v>
      </c>
      <c r="G48" s="151"/>
      <c r="H48" s="160">
        <v>2341092</v>
      </c>
      <c r="I48" s="151"/>
      <c r="J48" s="161">
        <v>2288977</v>
      </c>
    </row>
    <row r="49" spans="1:11" ht="20.25" hidden="1" customHeight="1">
      <c r="A49" s="151" t="s">
        <v>224</v>
      </c>
      <c r="D49" s="166"/>
      <c r="F49" s="162">
        <v>0</v>
      </c>
      <c r="G49" s="151"/>
      <c r="H49" s="166"/>
      <c r="I49" s="151"/>
      <c r="J49" s="162">
        <v>0</v>
      </c>
    </row>
    <row r="50" spans="1:11" ht="20.25" customHeight="1">
      <c r="A50" s="151" t="s">
        <v>136</v>
      </c>
      <c r="B50" s="156">
        <v>11</v>
      </c>
      <c r="D50" s="151">
        <v>231618</v>
      </c>
      <c r="F50" s="161">
        <v>68490</v>
      </c>
      <c r="G50" s="151"/>
      <c r="H50" s="151">
        <v>129750</v>
      </c>
      <c r="I50" s="151"/>
      <c r="J50" s="161">
        <v>66600</v>
      </c>
    </row>
    <row r="51" spans="1:11" ht="20.25" customHeight="1">
      <c r="A51" s="151" t="s">
        <v>187</v>
      </c>
      <c r="D51" s="151">
        <v>9981</v>
      </c>
      <c r="F51" s="161">
        <v>13494</v>
      </c>
      <c r="G51" s="151"/>
      <c r="H51" s="151">
        <v>5522</v>
      </c>
      <c r="I51" s="151"/>
      <c r="J51" s="161">
        <v>5662</v>
      </c>
    </row>
    <row r="52" spans="1:11" ht="20.25" customHeight="1">
      <c r="A52" s="151" t="s">
        <v>245</v>
      </c>
      <c r="B52" s="156">
        <v>3</v>
      </c>
      <c r="D52" s="166">
        <v>0</v>
      </c>
      <c r="F52" s="162">
        <v>0</v>
      </c>
      <c r="G52" s="151"/>
      <c r="H52" s="162">
        <v>0</v>
      </c>
      <c r="I52" s="151"/>
      <c r="J52" s="161">
        <v>110000</v>
      </c>
    </row>
    <row r="53" spans="1:11" ht="20.25" customHeight="1">
      <c r="A53" s="151" t="s">
        <v>228</v>
      </c>
      <c r="D53" s="151">
        <v>41678</v>
      </c>
      <c r="F53" s="161">
        <v>64368</v>
      </c>
      <c r="G53" s="151"/>
      <c r="H53" s="175">
        <v>7366</v>
      </c>
      <c r="I53" s="151"/>
      <c r="J53" s="162">
        <v>0</v>
      </c>
    </row>
    <row r="54" spans="1:11" ht="20.25" customHeight="1">
      <c r="A54" s="151" t="s">
        <v>186</v>
      </c>
      <c r="D54" s="179">
        <v>0</v>
      </c>
      <c r="F54" s="161">
        <v>143</v>
      </c>
      <c r="G54" s="151"/>
      <c r="H54" s="180">
        <v>0</v>
      </c>
      <c r="I54" s="151"/>
      <c r="J54" s="181">
        <v>0</v>
      </c>
    </row>
    <row r="55" spans="1:11" s="182" customFormat="1" ht="20.25" customHeight="1">
      <c r="A55" s="182" t="s">
        <v>20</v>
      </c>
      <c r="B55" s="183"/>
      <c r="D55" s="203">
        <f>SUM(D47:D54)</f>
        <v>3974287</v>
      </c>
      <c r="F55" s="204">
        <f>SUM(F47:F54)</f>
        <v>3985513</v>
      </c>
      <c r="H55" s="203">
        <f>SUM(H47:H54)</f>
        <v>2874730</v>
      </c>
      <c r="J55" s="204">
        <f>SUM(J47:J54)</f>
        <v>2925239</v>
      </c>
      <c r="K55" s="151"/>
    </row>
    <row r="56" spans="1:11" ht="19.5" customHeight="1">
      <c r="A56" s="151"/>
      <c r="D56" s="151"/>
      <c r="F56" s="151"/>
      <c r="G56" s="151"/>
      <c r="H56" s="151"/>
      <c r="I56" s="151"/>
      <c r="J56" s="151"/>
    </row>
    <row r="57" spans="1:11" ht="20.25" customHeight="1">
      <c r="A57" s="178" t="s">
        <v>21</v>
      </c>
      <c r="D57" s="151"/>
      <c r="F57" s="151"/>
      <c r="G57" s="151"/>
      <c r="H57" s="151"/>
      <c r="I57" s="151"/>
      <c r="J57" s="151"/>
    </row>
    <row r="58" spans="1:11" ht="20.25" customHeight="1">
      <c r="A58" s="151" t="s">
        <v>137</v>
      </c>
      <c r="B58" s="156">
        <v>11</v>
      </c>
      <c r="D58" s="151">
        <v>453887</v>
      </c>
      <c r="F58" s="161">
        <v>51671</v>
      </c>
      <c r="G58" s="151"/>
      <c r="H58" s="175">
        <v>150000</v>
      </c>
      <c r="I58" s="151"/>
      <c r="J58" s="162">
        <v>46100</v>
      </c>
    </row>
    <row r="59" spans="1:11" ht="20.25" customHeight="1">
      <c r="A59" s="151" t="s">
        <v>195</v>
      </c>
      <c r="D59" s="170">
        <v>27435</v>
      </c>
      <c r="F59" s="161">
        <v>33809</v>
      </c>
      <c r="G59" s="151"/>
      <c r="H59" s="151">
        <v>5673</v>
      </c>
      <c r="I59" s="151"/>
      <c r="J59" s="162">
        <v>9830</v>
      </c>
    </row>
    <row r="60" spans="1:11" ht="20.25" customHeight="1">
      <c r="A60" s="151" t="s">
        <v>94</v>
      </c>
      <c r="D60" s="151">
        <v>253244</v>
      </c>
      <c r="F60" s="161">
        <v>175299</v>
      </c>
      <c r="G60" s="151"/>
      <c r="H60" s="184">
        <v>0</v>
      </c>
      <c r="I60" s="151"/>
      <c r="J60" s="162">
        <v>0</v>
      </c>
    </row>
    <row r="61" spans="1:11" ht="20.25" customHeight="1">
      <c r="A61" s="151" t="s">
        <v>247</v>
      </c>
      <c r="D61" s="151">
        <v>389751</v>
      </c>
      <c r="F61" s="161">
        <v>351330</v>
      </c>
      <c r="G61" s="151"/>
      <c r="H61" s="151">
        <v>188217</v>
      </c>
      <c r="I61" s="151"/>
      <c r="J61" s="162">
        <v>185231</v>
      </c>
    </row>
    <row r="62" spans="1:11" s="182" customFormat="1" ht="20.25" customHeight="1">
      <c r="A62" s="182" t="s">
        <v>22</v>
      </c>
      <c r="B62" s="183"/>
      <c r="D62" s="203">
        <f>SUM(D58:D61)</f>
        <v>1124317</v>
      </c>
      <c r="F62" s="204">
        <f>SUM(F58:F61)</f>
        <v>612109</v>
      </c>
      <c r="H62" s="203">
        <f>SUM(H58:H61)</f>
        <v>343890</v>
      </c>
      <c r="J62" s="204">
        <f>SUM(J58:J61)</f>
        <v>241161</v>
      </c>
      <c r="K62" s="151"/>
    </row>
    <row r="63" spans="1:11" s="182" customFormat="1" ht="19.5" customHeight="1">
      <c r="B63" s="183"/>
      <c r="D63" s="185"/>
      <c r="F63" s="186"/>
      <c r="H63" s="185"/>
      <c r="J63" s="186"/>
      <c r="K63" s="151"/>
    </row>
    <row r="64" spans="1:11" s="182" customFormat="1" ht="20.25" customHeight="1">
      <c r="A64" s="182" t="s">
        <v>23</v>
      </c>
      <c r="B64" s="183"/>
      <c r="D64" s="205">
        <f>D55+D62</f>
        <v>5098604</v>
      </c>
      <c r="F64" s="206">
        <f>F55+F62</f>
        <v>4597622</v>
      </c>
      <c r="H64" s="205">
        <f>H55+H62</f>
        <v>3218620</v>
      </c>
      <c r="J64" s="206">
        <f>J55+J62</f>
        <v>3166400</v>
      </c>
      <c r="K64" s="151"/>
    </row>
    <row r="65" spans="1:11" s="148" customFormat="1" ht="6" customHeight="1">
      <c r="A65" s="151"/>
      <c r="B65" s="156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1" ht="20.25" customHeight="1">
      <c r="A66" s="141" t="s">
        <v>11</v>
      </c>
      <c r="B66" s="142"/>
      <c r="C66" s="171"/>
      <c r="D66" s="171"/>
      <c r="E66" s="171"/>
      <c r="F66" s="171"/>
      <c r="G66" s="171"/>
      <c r="H66" s="171"/>
      <c r="I66" s="171"/>
      <c r="J66" s="171"/>
    </row>
    <row r="67" spans="1:11" ht="20.25" customHeight="1">
      <c r="A67" s="145" t="s">
        <v>151</v>
      </c>
      <c r="B67" s="142"/>
      <c r="C67" s="171"/>
      <c r="D67" s="187"/>
      <c r="E67" s="171"/>
      <c r="F67" s="187"/>
      <c r="G67" s="187"/>
      <c r="H67" s="187"/>
      <c r="I67" s="187"/>
      <c r="J67" s="187"/>
    </row>
    <row r="68" spans="1:11" ht="20.25" customHeight="1">
      <c r="A68" s="145"/>
      <c r="B68" s="142"/>
      <c r="C68" s="171"/>
      <c r="D68" s="187"/>
      <c r="E68" s="171"/>
      <c r="F68" s="187"/>
      <c r="G68" s="187"/>
      <c r="H68" s="187"/>
      <c r="I68" s="187"/>
      <c r="J68" s="187"/>
    </row>
    <row r="69" spans="1:11" ht="20.25" customHeight="1">
      <c r="A69" s="145"/>
      <c r="B69" s="142"/>
      <c r="C69" s="171"/>
      <c r="D69" s="427" t="s">
        <v>51</v>
      </c>
      <c r="E69" s="427"/>
      <c r="F69" s="427"/>
      <c r="G69" s="427"/>
      <c r="H69" s="427" t="s">
        <v>162</v>
      </c>
      <c r="I69" s="427"/>
      <c r="J69" s="427"/>
    </row>
    <row r="70" spans="1:11" ht="20.25" customHeight="1">
      <c r="A70" s="145"/>
      <c r="B70" s="142"/>
      <c r="C70" s="171"/>
      <c r="D70" s="427" t="s">
        <v>54</v>
      </c>
      <c r="E70" s="427"/>
      <c r="F70" s="427"/>
      <c r="G70" s="427"/>
      <c r="H70" s="427" t="s">
        <v>54</v>
      </c>
      <c r="I70" s="427"/>
      <c r="J70" s="427"/>
    </row>
    <row r="71" spans="1:11" ht="20.25" customHeight="1">
      <c r="A71" s="148"/>
      <c r="B71" s="142"/>
      <c r="C71" s="171"/>
      <c r="D71" s="149" t="s">
        <v>274</v>
      </c>
      <c r="E71" s="150"/>
      <c r="F71" s="149" t="s">
        <v>235</v>
      </c>
      <c r="G71" s="150"/>
      <c r="H71" s="149" t="s">
        <v>274</v>
      </c>
      <c r="I71" s="150"/>
      <c r="J71" s="149" t="s">
        <v>235</v>
      </c>
    </row>
    <row r="72" spans="1:11" ht="20.25" customHeight="1">
      <c r="A72" s="177" t="s">
        <v>56</v>
      </c>
      <c r="B72" s="152"/>
      <c r="C72" s="153"/>
      <c r="D72" s="150" t="s">
        <v>238</v>
      </c>
      <c r="E72" s="154"/>
      <c r="F72" s="150" t="s">
        <v>227</v>
      </c>
      <c r="G72" s="154"/>
      <c r="H72" s="150" t="s">
        <v>238</v>
      </c>
      <c r="I72" s="154"/>
      <c r="J72" s="150" t="s">
        <v>227</v>
      </c>
    </row>
    <row r="73" spans="1:11" ht="20.25" customHeight="1">
      <c r="A73" s="177"/>
      <c r="B73" s="152"/>
      <c r="C73" s="153"/>
      <c r="D73" s="150" t="s">
        <v>134</v>
      </c>
      <c r="E73" s="154"/>
      <c r="F73" s="150"/>
      <c r="G73" s="154"/>
      <c r="H73" s="150" t="s">
        <v>134</v>
      </c>
      <c r="I73" s="154"/>
      <c r="J73" s="150"/>
    </row>
    <row r="74" spans="1:11" ht="20.25" customHeight="1">
      <c r="A74" s="151"/>
      <c r="B74" s="152"/>
      <c r="C74" s="153"/>
      <c r="D74" s="428" t="s">
        <v>123</v>
      </c>
      <c r="E74" s="428"/>
      <c r="F74" s="428"/>
      <c r="G74" s="428"/>
      <c r="H74" s="428"/>
      <c r="I74" s="428"/>
      <c r="J74" s="428"/>
    </row>
    <row r="75" spans="1:11" ht="20.25" customHeight="1">
      <c r="A75" s="178" t="s">
        <v>57</v>
      </c>
      <c r="B75" s="152"/>
      <c r="C75" s="153"/>
      <c r="D75" s="188"/>
      <c r="E75" s="188"/>
      <c r="F75" s="188"/>
      <c r="G75" s="188"/>
      <c r="H75" s="188"/>
      <c r="I75" s="188"/>
      <c r="J75" s="188"/>
    </row>
    <row r="76" spans="1:11" ht="20.25" customHeight="1">
      <c r="A76" s="151" t="s">
        <v>149</v>
      </c>
      <c r="D76" s="151"/>
      <c r="F76" s="151"/>
      <c r="G76" s="151"/>
      <c r="H76" s="151"/>
      <c r="I76" s="151"/>
      <c r="J76" s="151"/>
    </row>
    <row r="77" spans="1:11" ht="20.25" customHeight="1" thickBot="1">
      <c r="A77" s="151" t="s">
        <v>163</v>
      </c>
      <c r="D77" s="189">
        <v>591044</v>
      </c>
      <c r="F77" s="189">
        <v>591044</v>
      </c>
      <c r="G77" s="151"/>
      <c r="H77" s="189">
        <v>591044</v>
      </c>
      <c r="I77" s="151"/>
      <c r="J77" s="189">
        <v>591044</v>
      </c>
    </row>
    <row r="78" spans="1:11" ht="20.25" customHeight="1" thickTop="1">
      <c r="A78" s="151" t="s">
        <v>152</v>
      </c>
      <c r="D78" s="151">
        <v>591044</v>
      </c>
      <c r="F78" s="151">
        <v>591044</v>
      </c>
      <c r="G78" s="151"/>
      <c r="H78" s="151">
        <v>591044</v>
      </c>
      <c r="I78" s="151"/>
      <c r="J78" s="151">
        <v>591044</v>
      </c>
    </row>
    <row r="79" spans="1:11" ht="20.25" customHeight="1">
      <c r="A79" s="151" t="s">
        <v>4</v>
      </c>
      <c r="D79" s="151">
        <v>2160859</v>
      </c>
      <c r="F79" s="151">
        <v>2160859</v>
      </c>
      <c r="G79" s="151"/>
      <c r="H79" s="151">
        <v>2160859</v>
      </c>
      <c r="I79" s="151"/>
      <c r="J79" s="151">
        <v>2160859</v>
      </c>
    </row>
    <row r="80" spans="1:11" ht="20.25" hidden="1" customHeight="1">
      <c r="A80" s="151" t="s">
        <v>196</v>
      </c>
      <c r="D80" s="166"/>
      <c r="E80" s="157"/>
      <c r="F80" s="190">
        <v>0</v>
      </c>
      <c r="G80" s="190"/>
      <c r="H80" s="191"/>
      <c r="I80" s="190"/>
      <c r="J80" s="190">
        <v>0</v>
      </c>
    </row>
    <row r="81" spans="1:11" ht="20.25" customHeight="1">
      <c r="A81" s="151" t="s">
        <v>3</v>
      </c>
      <c r="D81" s="151"/>
      <c r="F81" s="166"/>
      <c r="G81" s="151"/>
      <c r="H81" s="151"/>
      <c r="I81" s="151"/>
      <c r="J81" s="166"/>
    </row>
    <row r="82" spans="1:11" ht="20.25" customHeight="1">
      <c r="A82" s="151" t="s">
        <v>58</v>
      </c>
      <c r="D82" s="151"/>
      <c r="F82" s="166"/>
      <c r="G82" s="151"/>
      <c r="H82" s="151"/>
      <c r="I82" s="151"/>
      <c r="J82" s="166"/>
    </row>
    <row r="83" spans="1:11" ht="20.25" customHeight="1">
      <c r="A83" s="151" t="s">
        <v>59</v>
      </c>
      <c r="D83" s="151">
        <v>59140</v>
      </c>
      <c r="F83" s="151">
        <v>59140</v>
      </c>
      <c r="G83" s="151"/>
      <c r="H83" s="151">
        <v>59140</v>
      </c>
      <c r="I83" s="151"/>
      <c r="J83" s="151">
        <v>59140</v>
      </c>
    </row>
    <row r="84" spans="1:11" ht="20.25" customHeight="1">
      <c r="A84" s="151" t="s">
        <v>31</v>
      </c>
      <c r="D84" s="151">
        <v>10305338</v>
      </c>
      <c r="F84" s="151">
        <v>11014502</v>
      </c>
      <c r="G84" s="151"/>
      <c r="H84" s="151">
        <v>8102750</v>
      </c>
      <c r="I84" s="151"/>
      <c r="J84" s="151">
        <v>8214712</v>
      </c>
    </row>
    <row r="85" spans="1:11" ht="20.25" customHeight="1">
      <c r="A85" s="151" t="s">
        <v>153</v>
      </c>
      <c r="D85" s="192">
        <v>-79656</v>
      </c>
      <c r="F85" s="192">
        <v>-69577</v>
      </c>
      <c r="G85" s="151"/>
      <c r="H85" s="192">
        <v>1001</v>
      </c>
      <c r="I85" s="184"/>
      <c r="J85" s="193">
        <v>1001</v>
      </c>
    </row>
    <row r="86" spans="1:11" ht="20.25" customHeight="1">
      <c r="A86" s="182" t="s">
        <v>107</v>
      </c>
      <c r="D86" s="151"/>
      <c r="F86" s="151"/>
      <c r="G86" s="151"/>
      <c r="H86" s="151"/>
      <c r="I86" s="151"/>
      <c r="J86" s="151"/>
    </row>
    <row r="87" spans="1:11" ht="20.25" customHeight="1">
      <c r="A87" s="182" t="s">
        <v>197</v>
      </c>
      <c r="D87" s="207">
        <f>SUM(D78:D85)</f>
        <v>13036725</v>
      </c>
      <c r="E87" s="182"/>
      <c r="F87" s="208">
        <f>SUM(F78:F85)</f>
        <v>13755968</v>
      </c>
      <c r="G87" s="182"/>
      <c r="H87" s="207">
        <f>SUM(H78:H85)</f>
        <v>10914794</v>
      </c>
      <c r="I87" s="182"/>
      <c r="J87" s="208">
        <f>SUM(J78:J85)</f>
        <v>11026756</v>
      </c>
    </row>
    <row r="88" spans="1:11" ht="20.25" customHeight="1">
      <c r="A88" s="151" t="s">
        <v>60</v>
      </c>
      <c r="D88" s="194">
        <v>53307</v>
      </c>
      <c r="F88" s="194">
        <v>62091</v>
      </c>
      <c r="G88" s="151"/>
      <c r="H88" s="195">
        <v>0</v>
      </c>
      <c r="I88" s="184"/>
      <c r="J88" s="195">
        <v>0</v>
      </c>
    </row>
    <row r="89" spans="1:11" s="182" customFormat="1" ht="20.25" customHeight="1">
      <c r="A89" s="182" t="s">
        <v>158</v>
      </c>
      <c r="B89" s="183"/>
      <c r="D89" s="203">
        <f>SUM(D87:D88)</f>
        <v>13090032</v>
      </c>
      <c r="F89" s="204">
        <f>SUM(F87:F88)</f>
        <v>13818059</v>
      </c>
      <c r="H89" s="203">
        <f>SUM(H87:H88)</f>
        <v>10914794</v>
      </c>
      <c r="J89" s="204">
        <f>SUM(J87:J88)</f>
        <v>11026756</v>
      </c>
      <c r="K89" s="151"/>
    </row>
    <row r="90" spans="1:11" s="182" customFormat="1" ht="20.25" customHeight="1">
      <c r="B90" s="183"/>
      <c r="K90" s="151"/>
    </row>
    <row r="91" spans="1:11" s="182" customFormat="1" ht="20.25" customHeight="1" thickBot="1">
      <c r="A91" s="182" t="s">
        <v>159</v>
      </c>
      <c r="B91" s="183"/>
      <c r="D91" s="209">
        <f>D64+D89</f>
        <v>18188636</v>
      </c>
      <c r="F91" s="210">
        <f>F64+F89</f>
        <v>18415681</v>
      </c>
      <c r="H91" s="209">
        <f>H64+H89</f>
        <v>14133414</v>
      </c>
      <c r="I91" s="196"/>
      <c r="J91" s="210">
        <f>J64+J89</f>
        <v>14193156</v>
      </c>
      <c r="K91" s="151"/>
    </row>
    <row r="92" spans="1:11" ht="20.25" customHeight="1" thickTop="1">
      <c r="A92" s="147"/>
      <c r="C92" s="156"/>
      <c r="D92" s="197">
        <f>D91-D33</f>
        <v>0</v>
      </c>
      <c r="E92" s="176"/>
      <c r="F92" s="197">
        <f>F91-F33</f>
        <v>0</v>
      </c>
      <c r="G92" s="198"/>
      <c r="H92" s="197">
        <f>H91-H33</f>
        <v>0</v>
      </c>
      <c r="I92" s="197"/>
      <c r="J92" s="197">
        <f>J91-J33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15">
    <mergeCell ref="D74:J74"/>
    <mergeCell ref="D40:G40"/>
    <mergeCell ref="H40:J40"/>
    <mergeCell ref="D44:J44"/>
    <mergeCell ref="D69:G69"/>
    <mergeCell ref="H69:J69"/>
    <mergeCell ref="D70:G70"/>
    <mergeCell ref="H70:J70"/>
    <mergeCell ref="D39:G39"/>
    <mergeCell ref="H39:J39"/>
    <mergeCell ref="D4:G4"/>
    <mergeCell ref="H4:J4"/>
    <mergeCell ref="D5:G5"/>
    <mergeCell ref="H5:J5"/>
    <mergeCell ref="D9:J9"/>
  </mergeCells>
  <pageMargins left="0.8" right="0.8" top="0.48" bottom="0.4" header="0.4" footer="0.5"/>
  <pageSetup paperSize="9" scale="88" firstPageNumber="2" fitToHeight="0" orientation="portrait" useFirstPageNumber="1" r:id="rId1"/>
  <headerFooter>
    <oddFooter>&amp;LThe accompanying notes form an integral part of the interim financial statements.
&amp;C&amp;P</oddFooter>
  </headerFooter>
  <rowBreaks count="2" manualBreakCount="2">
    <brk id="35" max="16383" man="1"/>
    <brk id="65" max="16383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5"/>
  <sheetViews>
    <sheetView showGridLines="0" tabSelected="1" topLeftCell="A36" zoomScale="85" zoomScaleNormal="85" zoomScaleSheetLayoutView="80" workbookViewId="0">
      <selection activeCell="D47" sqref="D47"/>
    </sheetView>
  </sheetViews>
  <sheetFormatPr defaultColWidth="10.5703125" defaultRowHeight="20.25" customHeight="1"/>
  <cols>
    <col min="1" max="1" width="42.140625" style="226" customWidth="1"/>
    <col min="2" max="2" width="8.42578125" style="156" customWidth="1"/>
    <col min="3" max="3" width="5.5703125" style="217" customWidth="1"/>
    <col min="4" max="4" width="13.140625" style="221" customWidth="1"/>
    <col min="5" max="5" width="1.5703125" style="217" customWidth="1"/>
    <col min="6" max="6" width="13.140625" style="221" customWidth="1"/>
    <col min="7" max="7" width="1.5703125" style="217" customWidth="1"/>
    <col min="8" max="8" width="13.140625" style="221" customWidth="1"/>
    <col min="9" max="9" width="1.5703125" style="217" customWidth="1"/>
    <col min="10" max="10" width="13.140625" style="221" customWidth="1"/>
    <col min="11" max="11" width="0" style="217" hidden="1" customWidth="1"/>
    <col min="12" max="12" width="12.85546875" style="217" hidden="1" customWidth="1"/>
    <col min="13" max="13" width="11.140625" style="217" hidden="1" customWidth="1"/>
    <col min="14" max="16384" width="10.5703125" style="217"/>
  </cols>
  <sheetData>
    <row r="1" spans="1:17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7" s="212" customFormat="1" ht="20.25" customHeight="1">
      <c r="A2" s="213" t="s">
        <v>129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7" s="212" customFormat="1" ht="18.7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7" s="212" customFormat="1" ht="20.25" customHeight="1">
      <c r="A4" s="421"/>
      <c r="B4" s="171"/>
      <c r="C4" s="143"/>
      <c r="D4" s="427" t="s">
        <v>51</v>
      </c>
      <c r="E4" s="427"/>
      <c r="F4" s="427"/>
      <c r="G4" s="148"/>
      <c r="H4" s="427" t="s">
        <v>52</v>
      </c>
      <c r="I4" s="427"/>
      <c r="J4" s="427"/>
    </row>
    <row r="5" spans="1:17" s="212" customFormat="1" ht="20.25" customHeight="1">
      <c r="A5" s="148"/>
      <c r="B5" s="142"/>
      <c r="C5" s="153"/>
      <c r="D5" s="429" t="s">
        <v>53</v>
      </c>
      <c r="E5" s="429"/>
      <c r="F5" s="429"/>
      <c r="G5" s="218"/>
      <c r="H5" s="429" t="s">
        <v>54</v>
      </c>
      <c r="I5" s="429"/>
      <c r="J5" s="429"/>
    </row>
    <row r="6" spans="1:17" ht="20.25" customHeight="1">
      <c r="A6" s="148"/>
      <c r="B6" s="152"/>
      <c r="C6" s="153"/>
      <c r="D6" s="430" t="s">
        <v>275</v>
      </c>
      <c r="E6" s="430"/>
      <c r="F6" s="430"/>
      <c r="G6" s="218"/>
      <c r="H6" s="430" t="s">
        <v>275</v>
      </c>
      <c r="I6" s="430"/>
      <c r="J6" s="430"/>
    </row>
    <row r="7" spans="1:17" ht="20.25" customHeight="1">
      <c r="A7" s="148"/>
      <c r="B7" s="152"/>
      <c r="C7" s="153"/>
      <c r="D7" s="430" t="s">
        <v>274</v>
      </c>
      <c r="E7" s="430"/>
      <c r="F7" s="430"/>
      <c r="G7" s="218"/>
      <c r="H7" s="430" t="s">
        <v>274</v>
      </c>
      <c r="I7" s="430"/>
      <c r="J7" s="430"/>
    </row>
    <row r="8" spans="1:17" ht="20.25" customHeight="1">
      <c r="A8" s="148"/>
      <c r="B8" s="152"/>
      <c r="C8" s="154"/>
      <c r="D8" s="150" t="s">
        <v>238</v>
      </c>
      <c r="E8" s="154"/>
      <c r="F8" s="150" t="s">
        <v>227</v>
      </c>
      <c r="G8" s="154"/>
      <c r="H8" s="150" t="s">
        <v>238</v>
      </c>
      <c r="I8" s="154"/>
      <c r="J8" s="150" t="s">
        <v>227</v>
      </c>
    </row>
    <row r="9" spans="1:17" ht="20.25" customHeight="1">
      <c r="A9" s="151"/>
      <c r="B9" s="152"/>
      <c r="C9" s="151"/>
      <c r="D9" s="428" t="s">
        <v>123</v>
      </c>
      <c r="E9" s="428"/>
      <c r="F9" s="428"/>
      <c r="G9" s="428"/>
      <c r="H9" s="428"/>
      <c r="I9" s="428"/>
      <c r="J9" s="428"/>
    </row>
    <row r="10" spans="1:17" ht="20.100000000000001" customHeight="1">
      <c r="A10" s="155" t="s">
        <v>7</v>
      </c>
      <c r="C10" s="151"/>
      <c r="D10" s="151"/>
      <c r="E10" s="151"/>
      <c r="F10" s="151"/>
      <c r="G10" s="151"/>
      <c r="H10" s="157"/>
      <c r="I10" s="151"/>
      <c r="J10" s="157"/>
    </row>
    <row r="11" spans="1:17" ht="20.100000000000001" customHeight="1">
      <c r="A11" s="148" t="s">
        <v>127</v>
      </c>
      <c r="B11" s="142"/>
      <c r="C11" s="160"/>
      <c r="D11" s="419">
        <f>'PL (9 month) 7-8'!D56</f>
        <v>729000</v>
      </c>
      <c r="E11" s="225"/>
      <c r="F11" s="419">
        <f>'PL (9 month) 7-8'!F56</f>
        <v>1389805</v>
      </c>
      <c r="G11" s="225"/>
      <c r="H11" s="419">
        <f>'PL (9 month) 7-8'!H56</f>
        <v>1306544</v>
      </c>
      <c r="I11" s="225"/>
      <c r="J11" s="419">
        <f>'PL (9 month) 7-8'!J56</f>
        <v>1712497</v>
      </c>
    </row>
    <row r="12" spans="1:17" ht="20.100000000000001" customHeight="1">
      <c r="A12" s="422" t="s">
        <v>206</v>
      </c>
      <c r="B12" s="142"/>
      <c r="C12" s="160"/>
      <c r="D12" s="225"/>
      <c r="E12" s="225"/>
      <c r="F12" s="225"/>
      <c r="G12" s="225"/>
      <c r="H12" s="225"/>
      <c r="I12" s="225"/>
      <c r="J12" s="225"/>
    </row>
    <row r="13" spans="1:17" s="212" customFormat="1" ht="20.100000000000001" customHeight="1">
      <c r="A13" s="304" t="s">
        <v>216</v>
      </c>
      <c r="B13" s="142"/>
      <c r="C13" s="160"/>
      <c r="D13" s="419">
        <f>-'PL (9 month) 7-8'!D33</f>
        <v>77146</v>
      </c>
      <c r="E13" s="225"/>
      <c r="F13" s="419">
        <f>-'PL (9 month) 7-8'!F33</f>
        <v>91797</v>
      </c>
      <c r="G13" s="225"/>
      <c r="H13" s="419">
        <f>-'PL (9 month) 7-8'!H33</f>
        <v>22257</v>
      </c>
      <c r="I13" s="225"/>
      <c r="J13" s="419">
        <f>-'PL (9 month) 7-8'!J33</f>
        <v>9386</v>
      </c>
      <c r="P13" s="217"/>
      <c r="Q13" s="217"/>
    </row>
    <row r="14" spans="1:17" ht="20.100000000000001" customHeight="1">
      <c r="A14" s="304" t="s">
        <v>184</v>
      </c>
      <c r="B14" s="423"/>
      <c r="C14" s="160"/>
      <c r="D14" s="225"/>
      <c r="E14" s="225"/>
      <c r="F14" s="225"/>
      <c r="G14" s="225"/>
      <c r="H14" s="225"/>
      <c r="I14" s="225"/>
      <c r="J14" s="225"/>
    </row>
    <row r="15" spans="1:17" ht="20.100000000000001" customHeight="1">
      <c r="A15" s="151" t="s">
        <v>266</v>
      </c>
      <c r="B15" s="423"/>
      <c r="C15" s="160"/>
      <c r="D15" s="419">
        <f>-'PL (9 month) 7-8'!D31</f>
        <v>-8647</v>
      </c>
      <c r="E15" s="225"/>
      <c r="F15" s="419">
        <f>-'PL (9 month) 7-8'!F31</f>
        <v>-11737</v>
      </c>
      <c r="G15" s="225"/>
      <c r="H15" s="419">
        <f>-'PL (9 month) 7-8'!H31</f>
        <v>0</v>
      </c>
      <c r="I15" s="225"/>
      <c r="J15" s="419">
        <f>-'PL (9 month) 7-8'!J31</f>
        <v>0</v>
      </c>
    </row>
    <row r="16" spans="1:17" ht="20.100000000000001" customHeight="1">
      <c r="A16" s="304" t="s">
        <v>190</v>
      </c>
      <c r="B16" s="423"/>
      <c r="C16" s="160"/>
      <c r="D16" s="225">
        <v>830732</v>
      </c>
      <c r="E16" s="225"/>
      <c r="F16" s="225">
        <v>789321</v>
      </c>
      <c r="G16" s="225"/>
      <c r="H16" s="225">
        <v>471349</v>
      </c>
      <c r="I16" s="225"/>
      <c r="J16" s="225">
        <v>465942</v>
      </c>
    </row>
    <row r="17" spans="1:11" ht="20.100000000000001" customHeight="1">
      <c r="A17" s="304" t="s">
        <v>178</v>
      </c>
      <c r="B17" s="142"/>
      <c r="C17" s="160"/>
      <c r="D17" s="225">
        <v>35299</v>
      </c>
      <c r="E17" s="225"/>
      <c r="F17" s="225">
        <v>22973</v>
      </c>
      <c r="G17" s="225"/>
      <c r="H17" s="225">
        <v>34456</v>
      </c>
      <c r="I17" s="225"/>
      <c r="J17" s="225">
        <v>22500</v>
      </c>
    </row>
    <row r="18" spans="1:11" ht="20.100000000000001" customHeight="1">
      <c r="A18" s="304" t="s">
        <v>289</v>
      </c>
      <c r="B18" s="142"/>
      <c r="C18" s="160"/>
      <c r="D18" s="225">
        <v>2582</v>
      </c>
      <c r="E18" s="225"/>
      <c r="F18" s="225">
        <v>-9</v>
      </c>
      <c r="G18" s="305"/>
      <c r="H18" s="305">
        <v>2583</v>
      </c>
      <c r="I18" s="305"/>
      <c r="J18" s="225">
        <v>0</v>
      </c>
    </row>
    <row r="19" spans="1:11" ht="20.100000000000001" customHeight="1">
      <c r="A19" s="151" t="s">
        <v>287</v>
      </c>
      <c r="B19" s="142"/>
      <c r="C19" s="160"/>
      <c r="D19" s="225">
        <v>15402</v>
      </c>
      <c r="E19" s="225"/>
      <c r="F19" s="225">
        <v>40635</v>
      </c>
      <c r="G19" s="225"/>
      <c r="H19" s="225">
        <v>19166</v>
      </c>
      <c r="I19" s="225"/>
      <c r="J19" s="225">
        <v>16034</v>
      </c>
    </row>
    <row r="20" spans="1:11" ht="20.100000000000001" hidden="1" customHeight="1">
      <c r="A20" s="151" t="s">
        <v>220</v>
      </c>
      <c r="B20" s="142"/>
      <c r="C20" s="160"/>
      <c r="D20" s="305"/>
      <c r="E20" s="225"/>
      <c r="F20" s="225">
        <v>0</v>
      </c>
      <c r="G20" s="305"/>
      <c r="H20" s="305"/>
      <c r="I20" s="305"/>
      <c r="J20" s="225">
        <v>0</v>
      </c>
    </row>
    <row r="21" spans="1:11" ht="20.100000000000001" hidden="1" customHeight="1">
      <c r="A21" s="151" t="s">
        <v>226</v>
      </c>
      <c r="B21" s="142"/>
      <c r="C21" s="160"/>
      <c r="D21" s="305"/>
      <c r="E21" s="225"/>
      <c r="F21" s="225">
        <v>0</v>
      </c>
      <c r="G21" s="305"/>
      <c r="H21" s="305"/>
      <c r="I21" s="305"/>
      <c r="J21" s="225">
        <v>0</v>
      </c>
    </row>
    <row r="22" spans="1:11" ht="20.100000000000001" customHeight="1">
      <c r="A22" s="304" t="s">
        <v>288</v>
      </c>
      <c r="B22" s="423"/>
      <c r="C22" s="160"/>
      <c r="D22" s="225">
        <v>0</v>
      </c>
      <c r="E22" s="225"/>
      <c r="F22" s="225">
        <v>0</v>
      </c>
      <c r="G22" s="225"/>
      <c r="H22" s="225">
        <v>13822</v>
      </c>
      <c r="I22" s="225"/>
      <c r="J22" s="225">
        <v>0</v>
      </c>
    </row>
    <row r="23" spans="1:11" ht="20.100000000000001" customHeight="1">
      <c r="A23" s="304" t="s">
        <v>283</v>
      </c>
      <c r="B23" s="142"/>
      <c r="C23" s="160"/>
      <c r="D23" s="225">
        <v>-9718</v>
      </c>
      <c r="E23" s="225"/>
      <c r="F23" s="225">
        <v>-162626</v>
      </c>
      <c r="G23" s="225"/>
      <c r="H23" s="225">
        <v>-10007</v>
      </c>
      <c r="I23" s="225"/>
      <c r="J23" s="225">
        <v>6570</v>
      </c>
      <c r="K23" s="217" t="s">
        <v>253</v>
      </c>
    </row>
    <row r="24" spans="1:11" ht="20.100000000000001" customHeight="1">
      <c r="A24" s="304" t="s">
        <v>225</v>
      </c>
      <c r="B24" s="142"/>
      <c r="C24" s="160"/>
      <c r="D24" s="225">
        <v>0</v>
      </c>
      <c r="E24" s="225"/>
      <c r="F24" s="225">
        <v>32568</v>
      </c>
      <c r="G24" s="225"/>
      <c r="H24" s="225">
        <v>0</v>
      </c>
      <c r="I24" s="225"/>
      <c r="J24" s="225">
        <v>32568</v>
      </c>
    </row>
    <row r="25" spans="1:11" ht="20.100000000000001" customHeight="1">
      <c r="A25" s="304" t="s">
        <v>209</v>
      </c>
      <c r="B25" s="142"/>
      <c r="C25" s="160"/>
      <c r="D25" s="305">
        <v>1098</v>
      </c>
      <c r="E25" s="225"/>
      <c r="F25" s="225">
        <v>1901</v>
      </c>
      <c r="G25" s="225"/>
      <c r="H25" s="305">
        <v>974</v>
      </c>
      <c r="I25" s="225"/>
      <c r="J25" s="225">
        <v>810</v>
      </c>
    </row>
    <row r="26" spans="1:11" ht="20.100000000000001" hidden="1" customHeight="1">
      <c r="A26" s="304" t="s">
        <v>269</v>
      </c>
      <c r="B26" s="142"/>
      <c r="C26" s="160"/>
      <c r="D26" s="225"/>
      <c r="E26" s="225"/>
      <c r="F26" s="225"/>
      <c r="G26" s="225"/>
      <c r="H26" s="225"/>
      <c r="I26" s="225"/>
      <c r="J26" s="225"/>
    </row>
    <row r="27" spans="1:11" ht="20.100000000000001" customHeight="1">
      <c r="A27" s="304" t="s">
        <v>269</v>
      </c>
      <c r="B27" s="142"/>
      <c r="C27" s="160"/>
      <c r="D27" s="225">
        <v>3976</v>
      </c>
      <c r="E27" s="225"/>
      <c r="F27" s="225">
        <v>61361</v>
      </c>
      <c r="G27" s="225"/>
      <c r="H27" s="225">
        <v>-3433</v>
      </c>
      <c r="I27" s="225"/>
      <c r="J27" s="225">
        <v>54731</v>
      </c>
    </row>
    <row r="28" spans="1:11" ht="20.100000000000001" customHeight="1">
      <c r="A28" s="304" t="s">
        <v>249</v>
      </c>
      <c r="B28" s="142"/>
      <c r="C28" s="160"/>
      <c r="D28" s="225">
        <v>54558</v>
      </c>
      <c r="E28" s="225"/>
      <c r="F28" s="225">
        <v>23081</v>
      </c>
      <c r="G28" s="225"/>
      <c r="H28" s="225">
        <v>11977</v>
      </c>
      <c r="I28" s="225"/>
      <c r="J28" s="225">
        <v>11516</v>
      </c>
    </row>
    <row r="29" spans="1:11" ht="20.100000000000001" customHeight="1">
      <c r="A29" s="304" t="s">
        <v>264</v>
      </c>
      <c r="B29" s="142"/>
      <c r="C29" s="160"/>
      <c r="D29" s="225"/>
      <c r="E29" s="225"/>
      <c r="F29" s="225"/>
      <c r="G29" s="225"/>
      <c r="H29" s="225"/>
      <c r="I29" s="225"/>
      <c r="J29" s="225"/>
    </row>
    <row r="30" spans="1:11" ht="20.100000000000001" customHeight="1">
      <c r="A30" s="151" t="s">
        <v>265</v>
      </c>
      <c r="B30" s="142"/>
      <c r="C30" s="160"/>
      <c r="D30" s="225">
        <v>-7985</v>
      </c>
      <c r="E30" s="225"/>
      <c r="F30" s="225">
        <v>88898</v>
      </c>
      <c r="G30" s="225"/>
      <c r="H30" s="318">
        <v>6668</v>
      </c>
      <c r="I30" s="225"/>
      <c r="J30" s="225">
        <v>54206</v>
      </c>
      <c r="K30" s="151" t="s">
        <v>255</v>
      </c>
    </row>
    <row r="31" spans="1:11" ht="20.100000000000001" hidden="1" customHeight="1">
      <c r="A31" s="304" t="s">
        <v>74</v>
      </c>
      <c r="B31" s="142"/>
      <c r="C31" s="160"/>
      <c r="D31" s="305"/>
      <c r="E31" s="225"/>
      <c r="F31" s="225">
        <v>0</v>
      </c>
      <c r="G31" s="225"/>
      <c r="H31" s="305"/>
      <c r="I31" s="225"/>
      <c r="J31" s="225">
        <v>0</v>
      </c>
      <c r="K31" s="151" t="s">
        <v>254</v>
      </c>
    </row>
    <row r="32" spans="1:11" ht="20.100000000000001" customHeight="1">
      <c r="A32" s="304" t="s">
        <v>270</v>
      </c>
      <c r="B32" s="142"/>
      <c r="C32" s="148"/>
      <c r="D32" s="306">
        <v>0</v>
      </c>
      <c r="E32" s="225"/>
      <c r="F32" s="225">
        <v>0</v>
      </c>
      <c r="G32" s="225"/>
      <c r="H32" s="318">
        <v>-1143980</v>
      </c>
      <c r="I32" s="225"/>
      <c r="J32" s="225">
        <v>-1372586</v>
      </c>
      <c r="K32" s="223"/>
    </row>
    <row r="33" spans="1:17" ht="20.100000000000001" customHeight="1">
      <c r="A33" s="304" t="s">
        <v>210</v>
      </c>
      <c r="B33" s="142"/>
      <c r="C33" s="148"/>
      <c r="D33" s="306">
        <v>0</v>
      </c>
      <c r="E33" s="225"/>
      <c r="F33" s="225">
        <v>0</v>
      </c>
      <c r="G33" s="225"/>
      <c r="H33" s="318">
        <v>-15404</v>
      </c>
      <c r="I33" s="225"/>
      <c r="J33" s="225">
        <v>-13668</v>
      </c>
      <c r="K33" s="223"/>
    </row>
    <row r="34" spans="1:17" s="212" customFormat="1" ht="20.100000000000001" customHeight="1">
      <c r="A34" s="304" t="s">
        <v>89</v>
      </c>
      <c r="B34" s="142"/>
      <c r="C34" s="160"/>
      <c r="D34" s="309">
        <v>24439</v>
      </c>
      <c r="E34" s="225"/>
      <c r="F34" s="309">
        <v>37532</v>
      </c>
      <c r="G34" s="225"/>
      <c r="H34" s="309">
        <v>14352</v>
      </c>
      <c r="I34" s="225"/>
      <c r="J34" s="309">
        <v>23696</v>
      </c>
      <c r="P34" s="217"/>
      <c r="Q34" s="217"/>
    </row>
    <row r="35" spans="1:17" s="212" customFormat="1" ht="20.100000000000001" customHeight="1">
      <c r="A35" s="147"/>
      <c r="B35" s="142"/>
      <c r="C35" s="157"/>
      <c r="D35" s="338">
        <f>SUM(D11:D34)</f>
        <v>1747882</v>
      </c>
      <c r="E35" s="225"/>
      <c r="F35" s="338">
        <f>SUM(F11:F34)</f>
        <v>2405500</v>
      </c>
      <c r="G35" s="225"/>
      <c r="H35" s="338">
        <f>SUM(H11:H34)</f>
        <v>731324</v>
      </c>
      <c r="I35" s="225"/>
      <c r="J35" s="338">
        <f>SUM(J11:J34)</f>
        <v>1024202</v>
      </c>
      <c r="P35" s="217"/>
      <c r="Q35" s="217"/>
    </row>
    <row r="36" spans="1:17" s="212" customFormat="1" ht="20.100000000000001" customHeight="1">
      <c r="A36" s="424" t="s">
        <v>70</v>
      </c>
      <c r="B36" s="424"/>
      <c r="C36" s="290"/>
      <c r="D36" s="319"/>
      <c r="E36" s="319"/>
      <c r="F36" s="319"/>
      <c r="G36" s="319"/>
      <c r="H36" s="319"/>
      <c r="I36" s="319"/>
      <c r="J36" s="319"/>
    </row>
    <row r="37" spans="1:17" s="212" customFormat="1" ht="20.100000000000001" customHeight="1">
      <c r="A37" s="169" t="s">
        <v>133</v>
      </c>
      <c r="B37" s="142"/>
      <c r="C37" s="223"/>
      <c r="D37" s="225">
        <v>511966</v>
      </c>
      <c r="E37" s="225"/>
      <c r="F37" s="225">
        <v>105380</v>
      </c>
      <c r="G37" s="225"/>
      <c r="H37" s="225">
        <v>-307136</v>
      </c>
      <c r="I37" s="225"/>
      <c r="J37" s="225">
        <v>175242</v>
      </c>
      <c r="P37" s="217"/>
      <c r="Q37" s="217"/>
    </row>
    <row r="38" spans="1:17" s="212" customFormat="1" ht="20.100000000000001" customHeight="1">
      <c r="A38" s="226" t="s">
        <v>55</v>
      </c>
      <c r="B38" s="142"/>
      <c r="C38" s="223"/>
      <c r="D38" s="225">
        <v>117849</v>
      </c>
      <c r="E38" s="225"/>
      <c r="F38" s="225">
        <v>-215996</v>
      </c>
      <c r="G38" s="225"/>
      <c r="H38" s="225">
        <v>74878</v>
      </c>
      <c r="I38" s="225"/>
      <c r="J38" s="225">
        <v>-103750</v>
      </c>
      <c r="P38" s="217"/>
      <c r="Q38" s="217"/>
    </row>
    <row r="39" spans="1:17" s="212" customFormat="1" ht="20.100000000000001" customHeight="1">
      <c r="A39" s="169" t="s">
        <v>194</v>
      </c>
      <c r="B39" s="142"/>
      <c r="C39" s="223"/>
      <c r="D39" s="305">
        <v>0</v>
      </c>
      <c r="E39" s="225"/>
      <c r="F39" s="225">
        <v>62296</v>
      </c>
      <c r="G39" s="225"/>
      <c r="H39" s="225">
        <v>1709</v>
      </c>
      <c r="I39" s="225"/>
      <c r="J39" s="339">
        <v>42783</v>
      </c>
      <c r="P39" s="217"/>
      <c r="Q39" s="217"/>
    </row>
    <row r="40" spans="1:17" s="212" customFormat="1" ht="20.100000000000001" customHeight="1">
      <c r="A40" s="226" t="s">
        <v>2</v>
      </c>
      <c r="B40" s="142"/>
      <c r="C40" s="223"/>
      <c r="D40" s="225">
        <v>22518</v>
      </c>
      <c r="E40" s="225"/>
      <c r="F40" s="225">
        <v>21569</v>
      </c>
      <c r="G40" s="225"/>
      <c r="H40" s="225">
        <v>13503</v>
      </c>
      <c r="I40" s="225"/>
      <c r="J40" s="225">
        <v>11003</v>
      </c>
      <c r="P40" s="217"/>
      <c r="Q40" s="217"/>
    </row>
    <row r="41" spans="1:17" s="212" customFormat="1" ht="20.100000000000001" customHeight="1">
      <c r="A41" s="169" t="s">
        <v>182</v>
      </c>
      <c r="B41" s="142"/>
      <c r="C41" s="223"/>
      <c r="D41" s="225">
        <v>-8961</v>
      </c>
      <c r="E41" s="225"/>
      <c r="F41" s="225">
        <v>-12647</v>
      </c>
      <c r="G41" s="225"/>
      <c r="H41" s="225">
        <v>-8961</v>
      </c>
      <c r="I41" s="225"/>
      <c r="J41" s="225">
        <v>-9965</v>
      </c>
      <c r="P41" s="217"/>
      <c r="Q41" s="217"/>
    </row>
    <row r="42" spans="1:17" s="212" customFormat="1" ht="20.100000000000001" customHeight="1">
      <c r="A42" s="226" t="s">
        <v>33</v>
      </c>
      <c r="B42" s="142"/>
      <c r="C42" s="223"/>
      <c r="D42" s="225">
        <v>-2567</v>
      </c>
      <c r="E42" s="225"/>
      <c r="F42" s="225">
        <v>-21399</v>
      </c>
      <c r="G42" s="225"/>
      <c r="H42" s="225">
        <v>-1618</v>
      </c>
      <c r="I42" s="225"/>
      <c r="J42" s="307">
        <v>4989</v>
      </c>
      <c r="P42" s="217"/>
      <c r="Q42" s="217"/>
    </row>
    <row r="43" spans="1:17" s="212" customFormat="1" ht="20.100000000000001" customHeight="1">
      <c r="A43" s="169" t="s">
        <v>135</v>
      </c>
      <c r="B43" s="142"/>
      <c r="C43" s="223"/>
      <c r="D43" s="225">
        <v>-377152</v>
      </c>
      <c r="E43" s="225"/>
      <c r="F43" s="225">
        <v>500768</v>
      </c>
      <c r="G43" s="225"/>
      <c r="H43" s="225">
        <v>157432</v>
      </c>
      <c r="I43" s="225"/>
      <c r="J43" s="225">
        <v>381419</v>
      </c>
      <c r="P43" s="217"/>
      <c r="Q43" s="217"/>
    </row>
    <row r="44" spans="1:17" s="212" customFormat="1" ht="20.100000000000001" hidden="1" customHeight="1">
      <c r="A44" s="169" t="s">
        <v>224</v>
      </c>
      <c r="B44" s="142"/>
      <c r="C44" s="223"/>
      <c r="D44" s="307"/>
      <c r="E44" s="225"/>
      <c r="F44" s="225">
        <v>0</v>
      </c>
      <c r="G44" s="307"/>
      <c r="H44" s="307"/>
      <c r="I44" s="307"/>
      <c r="J44" s="307">
        <v>0</v>
      </c>
      <c r="P44" s="217"/>
      <c r="Q44" s="217"/>
    </row>
    <row r="45" spans="1:17" s="212" customFormat="1" ht="20.100000000000001" customHeight="1">
      <c r="A45" s="169" t="s">
        <v>186</v>
      </c>
      <c r="B45" s="142"/>
      <c r="C45" s="223"/>
      <c r="D45" s="225">
        <v>-143</v>
      </c>
      <c r="E45" s="225"/>
      <c r="F45" s="225">
        <v>0</v>
      </c>
      <c r="G45" s="305"/>
      <c r="H45" s="307">
        <v>0</v>
      </c>
      <c r="I45" s="305"/>
      <c r="J45" s="307">
        <v>0</v>
      </c>
      <c r="P45" s="217"/>
      <c r="Q45" s="217"/>
    </row>
    <row r="46" spans="1:17" s="212" customFormat="1" ht="20.100000000000001" customHeight="1">
      <c r="A46" s="169" t="s">
        <v>250</v>
      </c>
      <c r="B46" s="142"/>
      <c r="C46" s="223"/>
      <c r="D46" s="309">
        <v>-16137</v>
      </c>
      <c r="E46" s="225"/>
      <c r="F46" s="309">
        <v>-18218</v>
      </c>
      <c r="G46" s="225"/>
      <c r="H46" s="308">
        <v>-8991</v>
      </c>
      <c r="I46" s="225"/>
      <c r="J46" s="308">
        <v>-8160</v>
      </c>
      <c r="P46" s="217"/>
      <c r="Q46" s="217"/>
    </row>
    <row r="47" spans="1:17" s="212" customFormat="1" ht="20.100000000000001" customHeight="1">
      <c r="A47" s="169" t="s">
        <v>150</v>
      </c>
      <c r="B47" s="142"/>
      <c r="C47" s="221"/>
      <c r="D47" s="419">
        <f>SUM(D35,D37:D46)</f>
        <v>1995255</v>
      </c>
      <c r="E47" s="225"/>
      <c r="F47" s="419">
        <f>SUM(F35,F37:F46)</f>
        <v>2827253</v>
      </c>
      <c r="G47" s="225"/>
      <c r="H47" s="419">
        <f>SUM(H35:H46)</f>
        <v>652140</v>
      </c>
      <c r="I47" s="225"/>
      <c r="J47" s="419">
        <f>SUM(J35:J46)</f>
        <v>1517763</v>
      </c>
      <c r="P47" s="217"/>
      <c r="Q47" s="217"/>
    </row>
    <row r="48" spans="1:17" s="212" customFormat="1" ht="20.100000000000001" customHeight="1">
      <c r="A48" s="169" t="s">
        <v>240</v>
      </c>
      <c r="B48" s="142"/>
      <c r="C48" s="223"/>
      <c r="D48" s="309">
        <v>-86854</v>
      </c>
      <c r="E48" s="225"/>
      <c r="F48" s="309">
        <v>-161213</v>
      </c>
      <c r="G48" s="225"/>
      <c r="H48" s="231">
        <v>2967</v>
      </c>
      <c r="I48" s="225"/>
      <c r="J48" s="231">
        <v>-59286</v>
      </c>
      <c r="P48" s="217"/>
      <c r="Q48" s="217"/>
    </row>
    <row r="49" spans="1:17" s="212" customFormat="1" ht="20.100000000000001" customHeight="1">
      <c r="A49" s="425" t="s">
        <v>75</v>
      </c>
      <c r="B49" s="142"/>
      <c r="C49" s="167"/>
      <c r="D49" s="205">
        <f>SUM(D47:D48)</f>
        <v>1908401</v>
      </c>
      <c r="E49" s="222"/>
      <c r="F49" s="205">
        <f>SUM(F47:F48)</f>
        <v>2666040</v>
      </c>
      <c r="G49" s="222"/>
      <c r="H49" s="205">
        <f>SUM(H47:H48)</f>
        <v>655107</v>
      </c>
      <c r="I49" s="222"/>
      <c r="J49" s="205">
        <f>SUM(J47:J48)</f>
        <v>1458477</v>
      </c>
      <c r="P49" s="217"/>
      <c r="Q49" s="217"/>
    </row>
    <row r="50" spans="1:17" s="212" customFormat="1" ht="20.100000000000001" customHeight="1">
      <c r="A50" s="425"/>
      <c r="B50" s="142"/>
      <c r="C50" s="167"/>
      <c r="D50" s="167"/>
      <c r="E50" s="167"/>
      <c r="F50" s="167"/>
      <c r="G50" s="167"/>
      <c r="H50" s="167"/>
      <c r="I50" s="167"/>
      <c r="J50" s="167"/>
    </row>
    <row r="51" spans="1:17" s="212" customFormat="1" ht="20.100000000000001" customHeight="1">
      <c r="A51" s="141" t="s">
        <v>11</v>
      </c>
      <c r="B51" s="142"/>
      <c r="C51" s="211"/>
      <c r="D51" s="211"/>
      <c r="E51" s="211"/>
      <c r="F51" s="211"/>
      <c r="G51" s="211"/>
      <c r="H51" s="211"/>
      <c r="I51" s="211"/>
      <c r="J51" s="211"/>
    </row>
    <row r="52" spans="1:17" s="212" customFormat="1" ht="20.100000000000001" customHeight="1">
      <c r="A52" s="213" t="s">
        <v>129</v>
      </c>
      <c r="B52" s="142"/>
      <c r="C52" s="211"/>
      <c r="D52" s="214"/>
      <c r="E52" s="211"/>
      <c r="F52" s="214"/>
      <c r="G52" s="211"/>
      <c r="H52" s="214"/>
      <c r="I52" s="211"/>
      <c r="J52" s="214"/>
    </row>
    <row r="53" spans="1:17" s="212" customFormat="1" ht="20.100000000000001" customHeight="1">
      <c r="A53" s="213"/>
      <c r="B53" s="142"/>
      <c r="C53" s="211"/>
      <c r="D53" s="214"/>
      <c r="E53" s="211"/>
      <c r="F53" s="214"/>
      <c r="G53" s="211"/>
      <c r="H53" s="214"/>
      <c r="I53" s="211"/>
      <c r="J53" s="214"/>
    </row>
    <row r="54" spans="1:17" s="212" customFormat="1" ht="20.100000000000001" customHeight="1">
      <c r="A54" s="215"/>
      <c r="B54" s="224"/>
      <c r="C54" s="211"/>
      <c r="D54" s="427" t="s">
        <v>51</v>
      </c>
      <c r="E54" s="427"/>
      <c r="F54" s="427"/>
      <c r="G54" s="216"/>
      <c r="H54" s="427" t="s">
        <v>52</v>
      </c>
      <c r="I54" s="427"/>
      <c r="J54" s="427"/>
    </row>
    <row r="55" spans="1:17" s="212" customFormat="1" ht="20.100000000000001" customHeight="1">
      <c r="A55" s="216"/>
      <c r="B55" s="142"/>
      <c r="C55" s="153"/>
      <c r="D55" s="429" t="s">
        <v>53</v>
      </c>
      <c r="E55" s="429"/>
      <c r="F55" s="429"/>
      <c r="G55" s="218"/>
      <c r="H55" s="429" t="s">
        <v>54</v>
      </c>
      <c r="I55" s="429"/>
      <c r="J55" s="429"/>
    </row>
    <row r="56" spans="1:17" s="212" customFormat="1" ht="20.100000000000001" customHeight="1">
      <c r="A56" s="216"/>
      <c r="B56" s="152"/>
      <c r="C56" s="153"/>
      <c r="D56" s="430" t="s">
        <v>275</v>
      </c>
      <c r="E56" s="430"/>
      <c r="F56" s="430"/>
      <c r="G56" s="218"/>
      <c r="H56" s="430" t="s">
        <v>275</v>
      </c>
      <c r="I56" s="430"/>
      <c r="J56" s="430"/>
    </row>
    <row r="57" spans="1:17" s="212" customFormat="1" ht="20.100000000000001" customHeight="1">
      <c r="A57" s="216"/>
      <c r="B57" s="152"/>
      <c r="C57" s="153"/>
      <c r="D57" s="430" t="s">
        <v>274</v>
      </c>
      <c r="E57" s="430"/>
      <c r="F57" s="430"/>
      <c r="G57" s="218"/>
      <c r="H57" s="430" t="s">
        <v>274</v>
      </c>
      <c r="I57" s="430"/>
      <c r="J57" s="430"/>
    </row>
    <row r="58" spans="1:17" s="212" customFormat="1" ht="20.100000000000001" customHeight="1">
      <c r="A58" s="216"/>
      <c r="B58" s="152"/>
      <c r="C58" s="219"/>
      <c r="D58" s="150" t="s">
        <v>238</v>
      </c>
      <c r="E58" s="154"/>
      <c r="F58" s="150" t="s">
        <v>227</v>
      </c>
      <c r="G58" s="154"/>
      <c r="H58" s="150" t="s">
        <v>238</v>
      </c>
      <c r="I58" s="154"/>
      <c r="J58" s="150" t="s">
        <v>227</v>
      </c>
    </row>
    <row r="59" spans="1:17" s="212" customFormat="1" ht="20.100000000000001" customHeight="1">
      <c r="A59" s="217"/>
      <c r="B59" s="152"/>
      <c r="C59" s="340"/>
      <c r="D59" s="428" t="s">
        <v>123</v>
      </c>
      <c r="E59" s="428"/>
      <c r="F59" s="428"/>
      <c r="G59" s="428"/>
      <c r="H59" s="428"/>
      <c r="I59" s="428"/>
      <c r="J59" s="428"/>
    </row>
    <row r="60" spans="1:17" ht="18.600000000000001" customHeight="1">
      <c r="A60" s="155" t="s">
        <v>8</v>
      </c>
      <c r="B60" s="142"/>
      <c r="C60" s="311"/>
      <c r="D60" s="310"/>
      <c r="E60" s="311"/>
      <c r="F60" s="310"/>
      <c r="G60" s="311"/>
      <c r="H60" s="310"/>
      <c r="I60" s="311"/>
      <c r="J60" s="310"/>
    </row>
    <row r="61" spans="1:17" ht="18.600000000000001" hidden="1" customHeight="1">
      <c r="A61" s="304" t="s">
        <v>214</v>
      </c>
      <c r="B61" s="142"/>
      <c r="C61" s="223"/>
      <c r="D61" s="305"/>
      <c r="E61" s="225"/>
      <c r="F61" s="307">
        <v>0</v>
      </c>
      <c r="G61" s="305"/>
      <c r="H61" s="320"/>
      <c r="I61" s="305"/>
      <c r="J61" s="320">
        <v>0</v>
      </c>
    </row>
    <row r="62" spans="1:17" ht="18.600000000000001" hidden="1" customHeight="1">
      <c r="A62" s="304" t="s">
        <v>207</v>
      </c>
      <c r="B62" s="142"/>
      <c r="C62" s="223"/>
      <c r="D62" s="305"/>
      <c r="E62" s="225"/>
      <c r="F62" s="307">
        <v>0</v>
      </c>
      <c r="G62" s="305"/>
      <c r="H62" s="320"/>
      <c r="I62" s="305"/>
      <c r="J62" s="320">
        <v>0</v>
      </c>
    </row>
    <row r="63" spans="1:17" ht="18.600000000000001" hidden="1" customHeight="1">
      <c r="A63" s="304" t="s">
        <v>241</v>
      </c>
      <c r="B63" s="142"/>
      <c r="C63" s="223"/>
      <c r="D63" s="305"/>
      <c r="E63" s="225"/>
      <c r="F63" s="307">
        <v>0</v>
      </c>
      <c r="G63" s="305"/>
      <c r="H63" s="225"/>
      <c r="I63" s="305"/>
      <c r="J63" s="320">
        <v>0</v>
      </c>
    </row>
    <row r="64" spans="1:17" ht="18.600000000000001" customHeight="1">
      <c r="A64" s="304" t="s">
        <v>305</v>
      </c>
      <c r="B64" s="142"/>
      <c r="C64" s="223"/>
      <c r="D64" s="305">
        <v>0</v>
      </c>
      <c r="E64" s="225"/>
      <c r="F64" s="307">
        <v>0</v>
      </c>
      <c r="G64" s="305"/>
      <c r="H64" s="225">
        <v>0</v>
      </c>
      <c r="I64" s="305"/>
      <c r="J64" s="320">
        <v>-6</v>
      </c>
    </row>
    <row r="65" spans="1:17" ht="18.600000000000001" customHeight="1">
      <c r="A65" s="304" t="s">
        <v>157</v>
      </c>
      <c r="B65" s="142"/>
      <c r="C65" s="223"/>
      <c r="D65" s="225">
        <v>12966</v>
      </c>
      <c r="E65" s="225"/>
      <c r="F65" s="307">
        <v>140964</v>
      </c>
      <c r="G65" s="225"/>
      <c r="H65" s="232">
        <v>9480</v>
      </c>
      <c r="I65" s="225"/>
      <c r="J65" s="320">
        <v>14558</v>
      </c>
    </row>
    <row r="66" spans="1:17" ht="18.600000000000001" customHeight="1">
      <c r="A66" s="304" t="s">
        <v>262</v>
      </c>
      <c r="B66" s="142"/>
      <c r="C66" s="223"/>
      <c r="D66" s="225">
        <v>0</v>
      </c>
      <c r="E66" s="225"/>
      <c r="F66" s="307">
        <v>0</v>
      </c>
      <c r="G66" s="225"/>
      <c r="H66" s="232">
        <v>4365</v>
      </c>
      <c r="I66" s="225"/>
      <c r="J66" s="320">
        <v>0</v>
      </c>
    </row>
    <row r="67" spans="1:17" ht="18.600000000000001" customHeight="1">
      <c r="A67" s="304" t="s">
        <v>234</v>
      </c>
      <c r="B67" s="142"/>
      <c r="C67" s="223"/>
      <c r="D67" s="225">
        <v>-394626</v>
      </c>
      <c r="E67" s="225"/>
      <c r="F67" s="307">
        <v>-183862</v>
      </c>
      <c r="G67" s="225"/>
      <c r="H67" s="232">
        <v>-239502</v>
      </c>
      <c r="I67" s="225"/>
      <c r="J67" s="320">
        <v>-125312</v>
      </c>
      <c r="K67" s="304" t="s">
        <v>256</v>
      </c>
    </row>
    <row r="68" spans="1:17" s="340" customFormat="1" ht="18.600000000000001" customHeight="1">
      <c r="A68" s="304" t="s">
        <v>148</v>
      </c>
      <c r="B68" s="142"/>
      <c r="C68" s="223"/>
      <c r="D68" s="225">
        <v>-8329</v>
      </c>
      <c r="E68" s="225"/>
      <c r="F68" s="307">
        <v>-1879</v>
      </c>
      <c r="G68" s="225"/>
      <c r="H68" s="225">
        <v>-3378</v>
      </c>
      <c r="I68" s="225"/>
      <c r="J68" s="320">
        <v>-938</v>
      </c>
      <c r="K68" s="304"/>
      <c r="P68" s="217"/>
      <c r="Q68" s="217"/>
    </row>
    <row r="69" spans="1:17" s="340" customFormat="1" ht="18.600000000000001" customHeight="1">
      <c r="A69" s="304" t="s">
        <v>306</v>
      </c>
      <c r="B69" s="142"/>
      <c r="C69" s="223"/>
      <c r="D69" s="225">
        <v>-353210</v>
      </c>
      <c r="E69" s="225"/>
      <c r="F69" s="307">
        <v>0</v>
      </c>
      <c r="G69" s="225"/>
      <c r="H69" s="225">
        <v>0</v>
      </c>
      <c r="I69" s="225"/>
      <c r="J69" s="320">
        <v>0</v>
      </c>
      <c r="K69" s="304"/>
      <c r="P69" s="217"/>
      <c r="Q69" s="217"/>
    </row>
    <row r="70" spans="1:17" s="340" customFormat="1" ht="18.600000000000001" customHeight="1">
      <c r="A70" s="304" t="s">
        <v>271</v>
      </c>
      <c r="B70" s="142"/>
      <c r="C70" s="223"/>
      <c r="D70" s="307">
        <v>0</v>
      </c>
      <c r="E70" s="225"/>
      <c r="F70" s="307">
        <v>0</v>
      </c>
      <c r="G70" s="225"/>
      <c r="H70" s="232">
        <v>1143980</v>
      </c>
      <c r="I70" s="225"/>
      <c r="J70" s="320">
        <v>1372586</v>
      </c>
      <c r="P70" s="217"/>
      <c r="Q70" s="217"/>
    </row>
    <row r="71" spans="1:17" s="340" customFormat="1" ht="18.600000000000001" customHeight="1">
      <c r="A71" s="304" t="s">
        <v>193</v>
      </c>
      <c r="B71" s="142"/>
      <c r="C71" s="223"/>
      <c r="D71" s="232">
        <v>15404</v>
      </c>
      <c r="E71" s="225"/>
      <c r="F71" s="341">
        <v>13668</v>
      </c>
      <c r="G71" s="225"/>
      <c r="H71" s="232">
        <v>15404</v>
      </c>
      <c r="I71" s="225"/>
      <c r="J71" s="320">
        <v>13668</v>
      </c>
      <c r="P71" s="217"/>
      <c r="Q71" s="217"/>
    </row>
    <row r="72" spans="1:17" ht="18.600000000000001" customHeight="1">
      <c r="A72" s="147" t="s">
        <v>246</v>
      </c>
      <c r="B72" s="142"/>
      <c r="C72" s="312"/>
      <c r="D72" s="203">
        <f>SUM(D61:D71)</f>
        <v>-727795</v>
      </c>
      <c r="E72" s="321"/>
      <c r="F72" s="420">
        <f>SUM(F61:F71)</f>
        <v>-31109</v>
      </c>
      <c r="G72" s="321"/>
      <c r="H72" s="203">
        <f>SUM(H61:H71)</f>
        <v>930349</v>
      </c>
      <c r="I72" s="321"/>
      <c r="J72" s="203">
        <f>SUM(J61:J71)</f>
        <v>1274556</v>
      </c>
      <c r="N72" s="340"/>
    </row>
    <row r="73" spans="1:17" ht="18.600000000000001" customHeight="1">
      <c r="A73" s="147"/>
      <c r="B73" s="142"/>
      <c r="C73" s="313"/>
      <c r="D73" s="322"/>
      <c r="E73" s="321"/>
      <c r="F73" s="322"/>
      <c r="G73" s="321"/>
      <c r="H73" s="322"/>
      <c r="I73" s="321"/>
      <c r="J73" s="322"/>
    </row>
    <row r="74" spans="1:17" ht="18.600000000000001" customHeight="1">
      <c r="A74" s="155" t="s">
        <v>9</v>
      </c>
      <c r="B74" s="142"/>
      <c r="C74" s="314"/>
      <c r="D74" s="323"/>
      <c r="E74" s="319"/>
      <c r="F74" s="323"/>
      <c r="G74" s="319"/>
      <c r="H74" s="323"/>
      <c r="I74" s="319"/>
      <c r="J74" s="323"/>
    </row>
    <row r="75" spans="1:17" ht="18.600000000000001" customHeight="1">
      <c r="A75" s="144" t="s">
        <v>69</v>
      </c>
      <c r="B75" s="142"/>
      <c r="C75" s="223"/>
      <c r="D75" s="225">
        <v>-25845</v>
      </c>
      <c r="E75" s="225"/>
      <c r="F75" s="225">
        <v>-48534</v>
      </c>
      <c r="G75" s="225"/>
      <c r="H75" s="232">
        <v>-14397</v>
      </c>
      <c r="I75" s="225"/>
      <c r="J75" s="232">
        <v>-32598</v>
      </c>
    </row>
    <row r="76" spans="1:17" ht="18.600000000000001" customHeight="1">
      <c r="A76" s="144" t="s">
        <v>284</v>
      </c>
      <c r="B76" s="142"/>
      <c r="C76" s="223"/>
      <c r="E76" s="225"/>
      <c r="F76" s="225"/>
      <c r="G76" s="225"/>
      <c r="H76" s="232"/>
      <c r="I76" s="225"/>
      <c r="J76" s="232"/>
    </row>
    <row r="77" spans="1:17" ht="18.600000000000001" customHeight="1">
      <c r="A77" s="304" t="s">
        <v>273</v>
      </c>
      <c r="B77" s="142"/>
      <c r="C77" s="314"/>
      <c r="D77" s="225">
        <v>-275420</v>
      </c>
      <c r="E77" s="225"/>
      <c r="F77" s="225">
        <v>-544000</v>
      </c>
      <c r="G77" s="225"/>
      <c r="H77" s="232">
        <v>-63000</v>
      </c>
      <c r="I77" s="225"/>
      <c r="J77" s="232">
        <v>-465000</v>
      </c>
      <c r="K77" s="151" t="s">
        <v>257</v>
      </c>
    </row>
    <row r="78" spans="1:17" ht="18.600000000000001" customHeight="1">
      <c r="A78" s="304" t="s">
        <v>208</v>
      </c>
      <c r="B78" s="142"/>
      <c r="D78" s="225">
        <v>-10204</v>
      </c>
      <c r="E78" s="225"/>
      <c r="F78" s="225">
        <v>-15341</v>
      </c>
      <c r="G78" s="225"/>
      <c r="H78" s="225">
        <v>-4297</v>
      </c>
      <c r="I78" s="225"/>
      <c r="J78" s="232">
        <v>-12256</v>
      </c>
      <c r="K78" s="151" t="s">
        <v>254</v>
      </c>
    </row>
    <row r="79" spans="1:17" ht="18.600000000000001" customHeight="1">
      <c r="A79" s="304" t="s">
        <v>307</v>
      </c>
      <c r="B79" s="142"/>
      <c r="D79" s="225">
        <v>0</v>
      </c>
      <c r="E79" s="225"/>
      <c r="F79" s="225">
        <v>0</v>
      </c>
      <c r="G79" s="225"/>
      <c r="H79" s="315">
        <v>0</v>
      </c>
      <c r="I79" s="225"/>
      <c r="J79" s="232">
        <v>175000</v>
      </c>
    </row>
    <row r="80" spans="1:17" ht="18.600000000000001" customHeight="1">
      <c r="A80" s="304" t="s">
        <v>244</v>
      </c>
      <c r="B80" s="142"/>
      <c r="C80" s="223"/>
      <c r="D80" s="225">
        <v>0</v>
      </c>
      <c r="E80" s="225"/>
      <c r="F80" s="225">
        <v>0</v>
      </c>
      <c r="G80" s="225"/>
      <c r="H80" s="315">
        <v>-110000</v>
      </c>
      <c r="I80" s="225"/>
      <c r="J80" s="232">
        <v>-175000</v>
      </c>
    </row>
    <row r="81" spans="1:13" ht="18.600000000000001" customHeight="1">
      <c r="A81" s="304" t="s">
        <v>272</v>
      </c>
      <c r="B81" s="142"/>
      <c r="C81" s="223"/>
      <c r="D81" s="225">
        <v>650000</v>
      </c>
      <c r="E81" s="225"/>
      <c r="F81" s="225">
        <v>0</v>
      </c>
      <c r="G81" s="225"/>
      <c r="H81" s="217">
        <v>250000</v>
      </c>
      <c r="I81" s="225"/>
      <c r="J81" s="232">
        <v>0</v>
      </c>
    </row>
    <row r="82" spans="1:13" ht="18.600000000000001" customHeight="1">
      <c r="A82" s="304" t="s">
        <v>251</v>
      </c>
      <c r="B82" s="142"/>
      <c r="C82" s="223"/>
      <c r="D82" s="225">
        <v>-84289</v>
      </c>
      <c r="E82" s="225"/>
      <c r="F82" s="225">
        <v>-753930</v>
      </c>
      <c r="G82" s="225"/>
      <c r="H82" s="315">
        <v>-82950</v>
      </c>
      <c r="I82" s="225"/>
      <c r="J82" s="232">
        <v>-623706</v>
      </c>
      <c r="K82" s="217" t="s">
        <v>258</v>
      </c>
    </row>
    <row r="83" spans="1:13" ht="18.600000000000001" hidden="1" customHeight="1">
      <c r="A83" s="304" t="s">
        <v>280</v>
      </c>
      <c r="B83" s="142"/>
      <c r="C83" s="223"/>
      <c r="D83" s="225"/>
      <c r="E83" s="225"/>
      <c r="F83" s="305">
        <v>0</v>
      </c>
      <c r="G83" s="225"/>
      <c r="H83" s="315"/>
      <c r="I83" s="225"/>
      <c r="J83" s="305">
        <v>0</v>
      </c>
    </row>
    <row r="84" spans="1:13" ht="18.600000000000001" hidden="1" customHeight="1">
      <c r="A84" s="304" t="s">
        <v>243</v>
      </c>
      <c r="B84" s="142"/>
      <c r="C84" s="223"/>
      <c r="D84" s="305"/>
      <c r="E84" s="225"/>
      <c r="F84" s="225"/>
      <c r="G84" s="225"/>
      <c r="H84" s="305"/>
      <c r="I84" s="225"/>
      <c r="J84" s="232"/>
    </row>
    <row r="85" spans="1:13" ht="18.600000000000001" customHeight="1">
      <c r="A85" s="304" t="s">
        <v>211</v>
      </c>
      <c r="B85" s="142"/>
      <c r="C85" s="223"/>
      <c r="D85" s="316">
        <v>-1446948</v>
      </c>
      <c r="E85" s="225"/>
      <c r="F85" s="309">
        <v>-1565342</v>
      </c>
      <c r="G85" s="225"/>
      <c r="H85" s="305">
        <v>-1418506</v>
      </c>
      <c r="I85" s="225"/>
      <c r="J85" s="232">
        <v>-1536716</v>
      </c>
    </row>
    <row r="86" spans="1:13" ht="18.600000000000001" customHeight="1">
      <c r="A86" s="147" t="s">
        <v>221</v>
      </c>
      <c r="B86" s="142"/>
      <c r="C86" s="167"/>
      <c r="D86" s="203">
        <f>SUM(D75:D85)</f>
        <v>-1192706</v>
      </c>
      <c r="E86" s="222"/>
      <c r="F86" s="203">
        <f>SUM(F75:F85)</f>
        <v>-2927147</v>
      </c>
      <c r="G86" s="222"/>
      <c r="H86" s="203">
        <f>SUM(H75:H85)</f>
        <v>-1443150</v>
      </c>
      <c r="I86" s="222"/>
      <c r="J86" s="203">
        <f>SUM(J75:J85)</f>
        <v>-2670276</v>
      </c>
    </row>
    <row r="87" spans="1:13" ht="18.600000000000001" customHeight="1">
      <c r="A87" s="147"/>
      <c r="B87" s="142"/>
      <c r="C87" s="221"/>
      <c r="D87" s="225"/>
      <c r="E87" s="225"/>
      <c r="F87" s="225"/>
      <c r="G87" s="225"/>
      <c r="H87" s="225"/>
      <c r="I87" s="225"/>
      <c r="J87" s="225"/>
    </row>
    <row r="88" spans="1:13" ht="18.600000000000001" customHeight="1">
      <c r="A88" s="148" t="s">
        <v>263</v>
      </c>
      <c r="B88" s="142"/>
      <c r="C88" s="221"/>
      <c r="D88" s="225"/>
      <c r="E88" s="225"/>
      <c r="F88" s="225"/>
      <c r="G88" s="225"/>
      <c r="H88" s="225"/>
      <c r="I88" s="225"/>
      <c r="J88" s="225"/>
    </row>
    <row r="89" spans="1:13" ht="18.600000000000001" customHeight="1">
      <c r="A89" s="304" t="s">
        <v>176</v>
      </c>
      <c r="B89" s="142"/>
      <c r="C89" s="167"/>
      <c r="D89" s="419">
        <f>D49+D72+D86</f>
        <v>-12100</v>
      </c>
      <c r="E89" s="419"/>
      <c r="F89" s="419">
        <f>F49+F72+F86</f>
        <v>-292216</v>
      </c>
      <c r="G89" s="419"/>
      <c r="H89" s="419">
        <f>H49+H72+H86</f>
        <v>142306</v>
      </c>
      <c r="I89" s="419"/>
      <c r="J89" s="419">
        <f>J49+J72+J86</f>
        <v>62757</v>
      </c>
    </row>
    <row r="90" spans="1:13" ht="18.600000000000001" customHeight="1">
      <c r="A90" s="148" t="s">
        <v>160</v>
      </c>
      <c r="B90" s="142"/>
      <c r="C90" s="223"/>
      <c r="D90" s="225"/>
      <c r="E90" s="225"/>
      <c r="F90" s="225"/>
      <c r="G90" s="225"/>
      <c r="H90" s="225"/>
      <c r="I90" s="225"/>
      <c r="J90" s="225"/>
    </row>
    <row r="91" spans="1:13" ht="18.600000000000001" customHeight="1">
      <c r="A91" s="148" t="s">
        <v>161</v>
      </c>
      <c r="B91" s="142"/>
      <c r="C91" s="223"/>
      <c r="D91" s="309">
        <v>-12469</v>
      </c>
      <c r="E91" s="225"/>
      <c r="F91" s="309">
        <v>-10276</v>
      </c>
      <c r="G91" s="225"/>
      <c r="H91" s="317">
        <v>0</v>
      </c>
      <c r="I91" s="225"/>
      <c r="J91" s="317">
        <v>0</v>
      </c>
    </row>
    <row r="92" spans="1:13" ht="18.600000000000001" customHeight="1">
      <c r="A92" s="147" t="s">
        <v>263</v>
      </c>
      <c r="B92" s="142"/>
      <c r="C92" s="223"/>
      <c r="D92" s="207">
        <f>SUM(D89:D91)</f>
        <v>-24569</v>
      </c>
      <c r="E92" s="222"/>
      <c r="F92" s="207">
        <f>SUM(F89:F91)</f>
        <v>-302492</v>
      </c>
      <c r="G92" s="222"/>
      <c r="H92" s="207">
        <f>SUM(H89:H91)</f>
        <v>142306</v>
      </c>
      <c r="I92" s="222"/>
      <c r="J92" s="207">
        <f>SUM(J89:J91)</f>
        <v>62757</v>
      </c>
    </row>
    <row r="93" spans="1:13" ht="18.600000000000001" customHeight="1">
      <c r="A93" s="148" t="s">
        <v>168</v>
      </c>
      <c r="B93" s="142"/>
      <c r="C93" s="167"/>
      <c r="D93" s="419">
        <f>'BS 2-4'!F11</f>
        <v>1566087</v>
      </c>
      <c r="E93" s="225"/>
      <c r="F93" s="225">
        <v>1766784</v>
      </c>
      <c r="G93" s="225"/>
      <c r="H93" s="419">
        <f>'BS 2-4'!J11</f>
        <v>241410</v>
      </c>
      <c r="I93" s="225"/>
      <c r="J93" s="225">
        <v>479388</v>
      </c>
    </row>
    <row r="94" spans="1:13" ht="18.600000000000001" customHeight="1" thickBot="1">
      <c r="A94" s="147" t="s">
        <v>281</v>
      </c>
      <c r="B94" s="426"/>
      <c r="D94" s="324">
        <f>SUM(D92:D93)</f>
        <v>1541518</v>
      </c>
      <c r="E94" s="222"/>
      <c r="F94" s="324">
        <f>SUM(F92:F93)</f>
        <v>1464292</v>
      </c>
      <c r="G94" s="222"/>
      <c r="H94" s="324">
        <f>SUM(H92:H93)</f>
        <v>383716</v>
      </c>
      <c r="I94" s="222"/>
      <c r="J94" s="324">
        <f>SUM(J92:J93)</f>
        <v>542145</v>
      </c>
      <c r="L94" s="342">
        <f>D94-'BS 2-4'!D11</f>
        <v>0</v>
      </c>
      <c r="M94" s="342">
        <f>H94-'BS 2-4'!H11</f>
        <v>0</v>
      </c>
    </row>
    <row r="95" spans="1:13" ht="18.600000000000001" customHeight="1" thickTop="1">
      <c r="A95" s="147"/>
      <c r="B95" s="426"/>
      <c r="D95" s="225"/>
      <c r="E95" s="225"/>
      <c r="F95" s="225"/>
      <c r="G95" s="225"/>
      <c r="H95" s="225"/>
      <c r="I95" s="225"/>
      <c r="J95" s="225"/>
    </row>
    <row r="96" spans="1:13" ht="18.600000000000001" customHeight="1">
      <c r="A96" s="147" t="s">
        <v>191</v>
      </c>
      <c r="B96" s="152"/>
      <c r="D96" s="225"/>
      <c r="E96" s="225"/>
      <c r="F96" s="225"/>
      <c r="G96" s="225"/>
      <c r="H96" s="225"/>
      <c r="I96" s="225"/>
      <c r="J96" s="225"/>
    </row>
    <row r="97" spans="1:10" ht="18.600000000000001" customHeight="1">
      <c r="A97" s="148" t="s">
        <v>285</v>
      </c>
      <c r="B97" s="152"/>
      <c r="C97" s="223"/>
      <c r="D97" s="225"/>
      <c r="E97" s="225"/>
      <c r="F97" s="225"/>
      <c r="G97" s="225"/>
      <c r="H97" s="225"/>
      <c r="I97" s="225"/>
      <c r="J97" s="225"/>
    </row>
    <row r="98" spans="1:10" ht="18.600000000000001" customHeight="1">
      <c r="A98" s="148" t="s">
        <v>232</v>
      </c>
      <c r="B98" s="152"/>
      <c r="C98" s="223"/>
      <c r="D98" s="305">
        <v>-2722</v>
      </c>
      <c r="E98" s="225"/>
      <c r="F98" s="225">
        <v>112</v>
      </c>
      <c r="G98" s="225"/>
      <c r="H98" s="225">
        <v>-8188</v>
      </c>
      <c r="I98" s="225"/>
      <c r="J98" s="225">
        <v>5709</v>
      </c>
    </row>
    <row r="99" spans="1:10" ht="18.600000000000001" customHeight="1">
      <c r="A99" s="148" t="s">
        <v>282</v>
      </c>
      <c r="B99" s="152"/>
      <c r="C99" s="223"/>
      <c r="D99" s="305"/>
      <c r="E99" s="225"/>
      <c r="F99" s="305"/>
      <c r="G99" s="225"/>
      <c r="H99" s="225"/>
      <c r="I99" s="225"/>
      <c r="J99" s="305"/>
    </row>
    <row r="100" spans="1:10" ht="18.600000000000001" customHeight="1">
      <c r="A100" s="148" t="s">
        <v>177</v>
      </c>
      <c r="B100" s="152"/>
      <c r="C100" s="223"/>
      <c r="D100" s="225">
        <v>0</v>
      </c>
      <c r="E100" s="225"/>
      <c r="F100" s="225">
        <v>-5499</v>
      </c>
      <c r="G100" s="225"/>
      <c r="H100" s="225">
        <v>0</v>
      </c>
      <c r="I100" s="225"/>
      <c r="J100" s="225">
        <v>-5499</v>
      </c>
    </row>
    <row r="101" spans="1:10" ht="18.600000000000001" customHeight="1">
      <c r="A101" s="148" t="s">
        <v>286</v>
      </c>
      <c r="B101" s="152"/>
      <c r="C101" s="223"/>
      <c r="D101" s="225"/>
      <c r="E101" s="225"/>
      <c r="F101" s="225"/>
      <c r="G101" s="225"/>
      <c r="H101" s="225"/>
      <c r="I101" s="225"/>
      <c r="J101" s="225"/>
    </row>
    <row r="102" spans="1:10" ht="18.600000000000001" customHeight="1">
      <c r="A102" s="148" t="s">
        <v>230</v>
      </c>
      <c r="B102" s="152"/>
      <c r="C102" s="223"/>
      <c r="D102" s="225">
        <v>50487</v>
      </c>
      <c r="E102" s="225"/>
      <c r="F102" s="225">
        <v>98674</v>
      </c>
      <c r="G102" s="225"/>
      <c r="H102" s="225">
        <v>64176</v>
      </c>
      <c r="I102" s="225"/>
      <c r="J102" s="225">
        <v>89834</v>
      </c>
    </row>
    <row r="103" spans="1:10" ht="18.600000000000001" customHeight="1">
      <c r="A103" s="148" t="s">
        <v>252</v>
      </c>
      <c r="D103" s="225">
        <v>3371</v>
      </c>
      <c r="E103" s="225"/>
      <c r="F103" s="225">
        <v>6699</v>
      </c>
      <c r="G103" s="225"/>
      <c r="H103" s="225">
        <v>-4360</v>
      </c>
      <c r="I103" s="225"/>
      <c r="J103" s="225">
        <v>11526</v>
      </c>
    </row>
    <row r="104" spans="1:10" ht="18.600000000000001" customHeight="1">
      <c r="A104" s="148" t="s">
        <v>233</v>
      </c>
      <c r="D104" s="225">
        <v>975</v>
      </c>
      <c r="E104" s="225"/>
      <c r="F104" s="225">
        <v>6702</v>
      </c>
      <c r="G104" s="225"/>
      <c r="H104" s="225">
        <v>285</v>
      </c>
      <c r="I104" s="225"/>
      <c r="J104" s="227">
        <v>6395</v>
      </c>
    </row>
    <row r="105" spans="1:10" ht="20.25" customHeight="1">
      <c r="D105" s="227"/>
      <c r="E105" s="227"/>
      <c r="F105" s="227"/>
      <c r="G105" s="227"/>
      <c r="H105" s="227"/>
      <c r="I105" s="227"/>
      <c r="J105" s="227"/>
    </row>
  </sheetData>
  <sheetProtection formatCells="0" formatColumns="0" formatRows="0" insertColumns="0" insertRows="0" insertHyperlinks="0" deleteColumns="0" deleteRows="0" sort="0" autoFilter="0" pivotTables="0"/>
  <mergeCells count="18">
    <mergeCell ref="D7:F7"/>
    <mergeCell ref="H7:J7"/>
    <mergeCell ref="D4:F4"/>
    <mergeCell ref="H4:J4"/>
    <mergeCell ref="D5:F5"/>
    <mergeCell ref="H5:J5"/>
    <mergeCell ref="D6:F6"/>
    <mergeCell ref="H6:J6"/>
    <mergeCell ref="D57:F57"/>
    <mergeCell ref="H57:J57"/>
    <mergeCell ref="D59:J59"/>
    <mergeCell ref="D9:J9"/>
    <mergeCell ref="D54:F54"/>
    <mergeCell ref="H54:J54"/>
    <mergeCell ref="D55:F55"/>
    <mergeCell ref="H55:J55"/>
    <mergeCell ref="D56:F56"/>
    <mergeCell ref="H56:J56"/>
  </mergeCells>
  <pageMargins left="0.8" right="0.8" top="0.48" bottom="0.4" header="0.4" footer="0.5"/>
  <pageSetup paperSize="9" scale="76" firstPageNumber="13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50" max="10" man="1"/>
  </rowBreaks>
  <customProperties>
    <customPr name="OrphanNamesChecke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view="pageBreakPreview" zoomScaleNormal="100" zoomScaleSheetLayoutView="100" workbookViewId="0">
      <selection activeCell="A10" sqref="A10"/>
    </sheetView>
  </sheetViews>
  <sheetFormatPr defaultColWidth="10.5703125" defaultRowHeight="18.75" customHeight="1"/>
  <cols>
    <col min="1" max="1" width="40.140625" style="2" customWidth="1"/>
    <col min="2" max="2" width="7.42578125" style="4" customWidth="1"/>
    <col min="3" max="3" width="1.42578125" style="3" customWidth="1"/>
    <col min="4" max="4" width="14.5703125" style="3" customWidth="1"/>
    <col min="5" max="5" width="1.42578125" style="3" customWidth="1"/>
    <col min="6" max="6" width="14.5703125" style="3" customWidth="1"/>
    <col min="7" max="7" width="1.42578125" style="3" customWidth="1"/>
    <col min="8" max="8" width="15.5703125" style="3" customWidth="1"/>
    <col min="9" max="9" width="1.140625" style="3" customWidth="1"/>
    <col min="10" max="10" width="14" style="3" customWidth="1"/>
    <col min="11" max="11" width="1.140625" style="3" customWidth="1"/>
    <col min="12" max="12" width="13.42578125" style="3" customWidth="1"/>
    <col min="13" max="13" width="1" style="2" customWidth="1"/>
    <col min="14" max="14" width="15.140625" style="3" customWidth="1"/>
    <col min="15" max="15" width="1" style="2" customWidth="1"/>
    <col min="16" max="16" width="15.5703125" style="3" bestFit="1" customWidth="1"/>
    <col min="17" max="17" width="1" style="2" customWidth="1"/>
    <col min="18" max="18" width="15.42578125" style="2" customWidth="1"/>
    <col min="19" max="16384" width="10.5703125" style="2"/>
  </cols>
  <sheetData>
    <row r="1" spans="1:18" ht="18.75" customHeight="1">
      <c r="A1" s="5" t="s">
        <v>11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.75" customHeight="1">
      <c r="A2" s="26" t="s">
        <v>63</v>
      </c>
      <c r="B2" s="19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"/>
    </row>
    <row r="3" spans="1:18" ht="12" customHeight="1">
      <c r="A3" s="6"/>
      <c r="B3" s="19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"/>
    </row>
    <row r="4" spans="1:18" customFormat="1" ht="18.75" customHeight="1">
      <c r="B4" s="7"/>
      <c r="D4" s="444" t="s">
        <v>10</v>
      </c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  <c r="Q4" s="444"/>
      <c r="R4" s="444"/>
    </row>
    <row r="5" spans="1:18" customFormat="1" ht="18.75" customHeight="1">
      <c r="B5" s="7"/>
      <c r="D5" s="34"/>
      <c r="E5" s="34"/>
      <c r="F5" s="34"/>
      <c r="G5" s="34"/>
      <c r="H5" s="34"/>
      <c r="I5" s="34"/>
      <c r="J5" s="34"/>
      <c r="K5" s="34"/>
      <c r="L5" s="447" t="s">
        <v>3</v>
      </c>
      <c r="M5" s="447"/>
      <c r="N5" s="447"/>
      <c r="O5" s="447"/>
      <c r="P5" s="447"/>
      <c r="Q5" s="34"/>
      <c r="R5" s="34"/>
    </row>
    <row r="6" spans="1:18" customFormat="1" ht="18.75" customHeight="1">
      <c r="B6" s="14"/>
      <c r="C6" s="21"/>
      <c r="D6" s="27" t="s">
        <v>85</v>
      </c>
      <c r="E6" s="27"/>
      <c r="F6" s="27"/>
      <c r="G6" s="29"/>
      <c r="H6" s="29"/>
      <c r="I6" s="29"/>
      <c r="J6" s="21"/>
      <c r="K6" s="29"/>
      <c r="L6" s="446" t="s">
        <v>27</v>
      </c>
      <c r="M6" s="446"/>
      <c r="N6" s="446"/>
      <c r="O6" s="20"/>
      <c r="P6" s="20"/>
      <c r="R6" s="21"/>
    </row>
    <row r="7" spans="1:18" customFormat="1" ht="18.75" customHeight="1">
      <c r="A7" s="34"/>
      <c r="B7" s="4"/>
      <c r="C7" s="35"/>
      <c r="D7" s="27" t="s">
        <v>32</v>
      </c>
      <c r="E7" s="27"/>
      <c r="F7" s="27"/>
      <c r="G7" s="34"/>
      <c r="H7" s="34"/>
      <c r="I7" s="34"/>
      <c r="J7" s="21" t="s">
        <v>90</v>
      </c>
      <c r="K7" s="21"/>
      <c r="L7" s="20"/>
      <c r="M7" s="20"/>
      <c r="N7" s="21" t="s">
        <v>28</v>
      </c>
      <c r="O7" s="21"/>
      <c r="P7" s="34"/>
      <c r="Q7" s="34"/>
      <c r="R7" s="21" t="s">
        <v>6</v>
      </c>
    </row>
    <row r="8" spans="1:18" customFormat="1" ht="18.75" customHeight="1">
      <c r="A8" s="34"/>
      <c r="B8" s="4" t="s">
        <v>0</v>
      </c>
      <c r="C8" s="18"/>
      <c r="D8" s="21" t="s">
        <v>86</v>
      </c>
      <c r="E8" s="21"/>
      <c r="F8" s="21" t="s">
        <v>28</v>
      </c>
      <c r="G8" s="21"/>
      <c r="H8" s="21" t="s">
        <v>4</v>
      </c>
      <c r="I8" s="21"/>
      <c r="J8" s="21" t="s">
        <v>91</v>
      </c>
      <c r="K8" s="21"/>
      <c r="L8" s="21" t="s">
        <v>84</v>
      </c>
      <c r="M8" s="21"/>
      <c r="N8" s="21" t="s">
        <v>46</v>
      </c>
      <c r="O8" s="21"/>
      <c r="P8" s="21" t="s">
        <v>5</v>
      </c>
      <c r="Q8" s="34"/>
      <c r="R8" s="21" t="s">
        <v>48</v>
      </c>
    </row>
    <row r="9" spans="1:18" customFormat="1" ht="18.75" customHeight="1">
      <c r="A9" s="34"/>
      <c r="B9" s="4"/>
      <c r="C9" s="18"/>
      <c r="D9" s="438" t="s">
        <v>96</v>
      </c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438"/>
      <c r="R9" s="438"/>
    </row>
    <row r="10" spans="1:18" customFormat="1" ht="18.75" customHeight="1">
      <c r="A10" s="11" t="s">
        <v>99</v>
      </c>
      <c r="B10" s="4"/>
      <c r="C10" s="18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s="27" customFormat="1" ht="18.75" customHeight="1">
      <c r="A11" s="11" t="s">
        <v>101</v>
      </c>
      <c r="B11" s="11"/>
      <c r="C11" s="12"/>
      <c r="D11" s="15">
        <v>472600769</v>
      </c>
      <c r="E11" s="15"/>
      <c r="F11" s="15">
        <v>-105582361</v>
      </c>
      <c r="G11" s="15"/>
      <c r="H11" s="15">
        <v>1110753348</v>
      </c>
      <c r="I11" s="16"/>
      <c r="J11" s="25">
        <v>4008644</v>
      </c>
      <c r="K11" s="15"/>
      <c r="L11" s="15">
        <v>50000000</v>
      </c>
      <c r="M11" s="15"/>
      <c r="N11" s="15">
        <v>105582361</v>
      </c>
      <c r="O11" s="15"/>
      <c r="P11" s="15">
        <v>1087412333</v>
      </c>
      <c r="Q11" s="16"/>
      <c r="R11" s="15">
        <f>SUM(D11:Q11)</f>
        <v>2724775094</v>
      </c>
    </row>
    <row r="12" spans="1:18" s="27" customFormat="1" ht="18.75" customHeight="1">
      <c r="A12" s="20" t="s">
        <v>102</v>
      </c>
      <c r="B12" s="12">
        <v>4</v>
      </c>
      <c r="C12" s="12"/>
      <c r="D12" s="33" t="s">
        <v>68</v>
      </c>
      <c r="E12" s="36"/>
      <c r="F12" s="33" t="s">
        <v>68</v>
      </c>
      <c r="G12" s="36"/>
      <c r="H12" s="33" t="s">
        <v>68</v>
      </c>
      <c r="I12" s="37">
        <v>0</v>
      </c>
      <c r="J12" s="33" t="s">
        <v>68</v>
      </c>
      <c r="K12" s="36"/>
      <c r="L12" s="33" t="s">
        <v>68</v>
      </c>
      <c r="M12" s="36"/>
      <c r="N12" s="33" t="s">
        <v>68</v>
      </c>
      <c r="O12" s="36"/>
      <c r="P12" s="38">
        <v>-9938294</v>
      </c>
      <c r="Q12" s="37"/>
      <c r="R12" s="38">
        <f>SUM(D12:Q12)</f>
        <v>-9938294</v>
      </c>
    </row>
    <row r="13" spans="1:18" s="27" customFormat="1" ht="18.75" customHeight="1">
      <c r="A13" s="11" t="s">
        <v>103</v>
      </c>
      <c r="B13" s="11"/>
      <c r="C13" s="12"/>
      <c r="D13" s="36"/>
      <c r="E13" s="36"/>
      <c r="F13" s="36"/>
      <c r="G13" s="36"/>
      <c r="H13" s="36"/>
      <c r="I13" s="37"/>
      <c r="J13" s="32"/>
      <c r="K13" s="36"/>
      <c r="L13" s="36"/>
      <c r="M13" s="36"/>
      <c r="N13" s="36"/>
      <c r="O13" s="36"/>
      <c r="P13" s="36"/>
      <c r="Q13" s="37"/>
      <c r="R13" s="36"/>
    </row>
    <row r="14" spans="1:18" s="27" customFormat="1" ht="18.75" customHeight="1">
      <c r="A14" s="11" t="s">
        <v>104</v>
      </c>
      <c r="B14" s="11"/>
      <c r="C14" s="12"/>
      <c r="D14" s="23">
        <f t="shared" ref="D14:R14" si="0">SUM(D11:D12)</f>
        <v>472600769</v>
      </c>
      <c r="E14" s="39">
        <f t="shared" si="0"/>
        <v>0</v>
      </c>
      <c r="F14" s="23">
        <f t="shared" si="0"/>
        <v>-105582361</v>
      </c>
      <c r="G14" s="39">
        <f t="shared" si="0"/>
        <v>0</v>
      </c>
      <c r="H14" s="23">
        <f t="shared" si="0"/>
        <v>1110753348</v>
      </c>
      <c r="I14" s="39">
        <f t="shared" si="0"/>
        <v>0</v>
      </c>
      <c r="J14" s="23">
        <f t="shared" si="0"/>
        <v>4008644</v>
      </c>
      <c r="K14" s="39">
        <f t="shared" si="0"/>
        <v>0</v>
      </c>
      <c r="L14" s="23">
        <f t="shared" si="0"/>
        <v>50000000</v>
      </c>
      <c r="M14" s="39">
        <f t="shared" si="0"/>
        <v>0</v>
      </c>
      <c r="N14" s="23">
        <f t="shared" si="0"/>
        <v>105582361</v>
      </c>
      <c r="O14" s="39">
        <f t="shared" si="0"/>
        <v>0</v>
      </c>
      <c r="P14" s="23">
        <f t="shared" si="0"/>
        <v>1077474039</v>
      </c>
      <c r="Q14" s="39">
        <f t="shared" si="0"/>
        <v>0</v>
      </c>
      <c r="R14" s="23">
        <f t="shared" si="0"/>
        <v>2714836800</v>
      </c>
    </row>
    <row r="15" spans="1:18" s="27" customFormat="1" ht="11.25" customHeight="1">
      <c r="A15" s="11"/>
      <c r="B15" s="11"/>
      <c r="C15" s="12"/>
      <c r="D15" s="15"/>
      <c r="E15" s="39"/>
      <c r="F15" s="15"/>
      <c r="G15" s="39"/>
      <c r="H15" s="15"/>
      <c r="I15" s="39"/>
      <c r="J15" s="15"/>
      <c r="K15" s="39"/>
      <c r="L15" s="15"/>
      <c r="M15" s="39"/>
      <c r="N15" s="15"/>
      <c r="O15" s="39"/>
      <c r="P15" s="15"/>
      <c r="Q15" s="39"/>
      <c r="R15" s="15"/>
    </row>
    <row r="16" spans="1:18" s="27" customFormat="1" ht="18.75" customHeight="1">
      <c r="A16" s="11" t="s">
        <v>80</v>
      </c>
      <c r="B16" s="11"/>
      <c r="C16" s="12"/>
      <c r="D16" s="40"/>
      <c r="E16" s="40"/>
      <c r="F16" s="40"/>
      <c r="G16" s="41"/>
      <c r="H16" s="40"/>
      <c r="I16" s="40"/>
      <c r="J16" s="40"/>
      <c r="K16" s="40"/>
      <c r="L16" s="40"/>
      <c r="M16" s="40"/>
      <c r="N16" s="40"/>
      <c r="O16" s="40"/>
      <c r="P16" s="40"/>
      <c r="Q16" s="41"/>
      <c r="R16" s="40"/>
    </row>
    <row r="17" spans="1:18" s="27" customFormat="1" ht="18.75" customHeight="1">
      <c r="A17" s="11" t="s">
        <v>81</v>
      </c>
      <c r="B17" s="11"/>
      <c r="C17" s="12"/>
      <c r="D17" s="40"/>
      <c r="E17" s="40"/>
      <c r="F17" s="40"/>
      <c r="G17" s="41"/>
      <c r="H17" s="40"/>
      <c r="I17" s="40"/>
      <c r="J17" s="40"/>
      <c r="K17" s="40"/>
      <c r="L17" s="40"/>
      <c r="M17" s="40"/>
      <c r="N17" s="40"/>
      <c r="O17" s="40"/>
      <c r="P17" s="40"/>
      <c r="Q17" s="41"/>
      <c r="R17" s="40"/>
    </row>
    <row r="18" spans="1:18" s="27" customFormat="1" ht="18.75" customHeight="1">
      <c r="A18" s="13" t="s">
        <v>82</v>
      </c>
      <c r="B18" s="11"/>
      <c r="C18" s="12"/>
      <c r="D18" s="40"/>
      <c r="E18" s="40"/>
      <c r="F18" s="40"/>
      <c r="G18" s="41"/>
      <c r="H18" s="40"/>
      <c r="I18" s="40"/>
      <c r="J18" s="40"/>
      <c r="K18" s="40"/>
      <c r="L18" s="40"/>
      <c r="M18" s="40"/>
      <c r="N18" s="40"/>
      <c r="O18" s="40"/>
      <c r="P18" s="40"/>
      <c r="Q18" s="41"/>
      <c r="R18" s="40"/>
    </row>
    <row r="19" spans="1:18" s="27" customFormat="1" ht="18.75" customHeight="1">
      <c r="A19" s="13" t="s">
        <v>83</v>
      </c>
      <c r="B19" s="11"/>
      <c r="C19" s="12"/>
      <c r="D19" s="40"/>
      <c r="E19" s="40"/>
      <c r="F19" s="40"/>
      <c r="G19" s="41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40"/>
    </row>
    <row r="20" spans="1:18" s="27" customFormat="1" ht="18.75" customHeight="1">
      <c r="A20" s="20" t="s">
        <v>72</v>
      </c>
      <c r="B20" s="12" t="s">
        <v>105</v>
      </c>
      <c r="C20" s="12"/>
      <c r="D20" s="22">
        <v>-14000000</v>
      </c>
      <c r="E20" s="40"/>
      <c r="F20" s="22">
        <v>105582361</v>
      </c>
      <c r="G20" s="41"/>
      <c r="H20" s="22">
        <v>-91582361</v>
      </c>
      <c r="I20" s="40"/>
      <c r="J20" s="22" t="s">
        <v>68</v>
      </c>
      <c r="K20" s="40"/>
      <c r="L20" s="22" t="s">
        <v>68</v>
      </c>
      <c r="M20" s="40"/>
      <c r="N20" s="22">
        <v>-105582361</v>
      </c>
      <c r="P20" s="22">
        <v>105582361</v>
      </c>
      <c r="Q20" s="41"/>
      <c r="R20" s="22" t="s">
        <v>68</v>
      </c>
    </row>
    <row r="21" spans="1:18" s="27" customFormat="1" ht="18.75" customHeight="1">
      <c r="A21" s="20" t="s">
        <v>97</v>
      </c>
      <c r="B21" s="12" t="s">
        <v>108</v>
      </c>
      <c r="C21" s="12"/>
      <c r="D21" s="22">
        <v>21894320</v>
      </c>
      <c r="E21" s="40"/>
      <c r="F21" s="22" t="s">
        <v>68</v>
      </c>
      <c r="G21" s="41"/>
      <c r="H21" s="22">
        <v>100520470</v>
      </c>
      <c r="I21" s="40"/>
      <c r="J21" s="22">
        <v>-4722307</v>
      </c>
      <c r="K21" s="40"/>
      <c r="L21" s="22" t="s">
        <v>68</v>
      </c>
      <c r="M21" s="40"/>
      <c r="N21" s="22" t="s">
        <v>68</v>
      </c>
      <c r="P21" s="22" t="s">
        <v>68</v>
      </c>
      <c r="Q21" s="41"/>
      <c r="R21" s="40">
        <f>SUM(D21:Q21)</f>
        <v>117692483</v>
      </c>
    </row>
    <row r="22" spans="1:18" s="27" customFormat="1" ht="18.75" customHeight="1">
      <c r="A22" s="20" t="s">
        <v>73</v>
      </c>
      <c r="B22" s="12">
        <v>22</v>
      </c>
      <c r="C22" s="12"/>
      <c r="D22" s="22" t="s">
        <v>68</v>
      </c>
      <c r="E22" s="40"/>
      <c r="F22" s="22" t="s">
        <v>68</v>
      </c>
      <c r="G22" s="41"/>
      <c r="H22" s="22" t="s">
        <v>68</v>
      </c>
      <c r="I22" s="40"/>
      <c r="J22" s="22">
        <v>1396830</v>
      </c>
      <c r="K22" s="40"/>
      <c r="L22" s="22" t="s">
        <v>68</v>
      </c>
      <c r="M22" s="40"/>
      <c r="N22" s="22" t="s">
        <v>68</v>
      </c>
      <c r="P22" s="22" t="s">
        <v>68</v>
      </c>
      <c r="Q22" s="41"/>
      <c r="R22" s="22">
        <f>SUM(D22:Q22)</f>
        <v>1396830</v>
      </c>
    </row>
    <row r="23" spans="1:18" s="27" customFormat="1" ht="18.75" customHeight="1">
      <c r="A23" s="20" t="s">
        <v>98</v>
      </c>
      <c r="B23" s="12">
        <v>34</v>
      </c>
      <c r="C23" s="12"/>
      <c r="D23" s="22" t="s">
        <v>68</v>
      </c>
      <c r="E23" s="40"/>
      <c r="F23" s="30" t="s">
        <v>68</v>
      </c>
      <c r="G23" s="41"/>
      <c r="H23" s="22" t="s">
        <v>68</v>
      </c>
      <c r="I23" s="40"/>
      <c r="J23" s="22" t="s">
        <v>68</v>
      </c>
      <c r="K23" s="40"/>
      <c r="L23" s="22" t="s">
        <v>68</v>
      </c>
      <c r="M23" s="40"/>
      <c r="N23" s="22" t="s">
        <v>68</v>
      </c>
      <c r="P23" s="22">
        <v>-276740756</v>
      </c>
      <c r="Q23" s="41"/>
      <c r="R23" s="22">
        <f>SUM(D23:Q23)</f>
        <v>-276740756</v>
      </c>
    </row>
    <row r="24" spans="1:18" s="27" customFormat="1" ht="18.75" customHeight="1">
      <c r="A24" s="13" t="s">
        <v>64</v>
      </c>
      <c r="B24" s="20"/>
      <c r="C24" s="12"/>
      <c r="D24" s="42"/>
      <c r="E24" s="39"/>
      <c r="F24" s="39"/>
      <c r="G24" s="41"/>
      <c r="H24" s="42"/>
      <c r="I24" s="41"/>
      <c r="J24" s="42"/>
      <c r="K24" s="41"/>
      <c r="L24" s="42"/>
      <c r="M24" s="41"/>
      <c r="N24" s="42"/>
      <c r="O24" s="41"/>
      <c r="P24" s="42"/>
      <c r="Q24" s="41"/>
      <c r="R24" s="42"/>
    </row>
    <row r="25" spans="1:18" s="27" customFormat="1" ht="18.75" customHeight="1">
      <c r="A25" s="13" t="s">
        <v>65</v>
      </c>
      <c r="B25" s="11"/>
      <c r="C25" s="12"/>
      <c r="D25" s="23">
        <f>SUM(D18:D23)</f>
        <v>7894320</v>
      </c>
      <c r="E25" s="15"/>
      <c r="F25" s="23">
        <f>SUM(F18:F23)</f>
        <v>105582361</v>
      </c>
      <c r="G25" s="15"/>
      <c r="H25" s="23">
        <f>SUM(H18:H23)</f>
        <v>8938109</v>
      </c>
      <c r="I25" s="16"/>
      <c r="J25" s="24">
        <f>SUM(J18:J23)</f>
        <v>-3325477</v>
      </c>
      <c r="K25" s="15"/>
      <c r="L25" s="24" t="s">
        <v>68</v>
      </c>
      <c r="M25" s="15"/>
      <c r="N25" s="23">
        <f>SUM(N18:N23)</f>
        <v>-105582361</v>
      </c>
      <c r="O25" s="15"/>
      <c r="P25" s="23">
        <f>SUM(P18:P23)</f>
        <v>-171158395</v>
      </c>
      <c r="Q25" s="16"/>
      <c r="R25" s="23">
        <f>SUM(R18:R23)</f>
        <v>-157651443</v>
      </c>
    </row>
    <row r="26" spans="1:18" s="27" customFormat="1" ht="11.25" customHeight="1">
      <c r="A26" s="13"/>
      <c r="B26" s="11"/>
      <c r="C26" s="12"/>
      <c r="D26" s="40"/>
      <c r="E26" s="40"/>
      <c r="F26" s="40"/>
      <c r="G26" s="41"/>
      <c r="H26" s="40"/>
      <c r="I26" s="40"/>
      <c r="J26" s="40"/>
      <c r="K26" s="40"/>
      <c r="L26" s="40"/>
      <c r="M26" s="40"/>
      <c r="N26" s="40"/>
      <c r="O26" s="40"/>
      <c r="P26" s="40"/>
      <c r="Q26" s="41"/>
      <c r="R26" s="40"/>
    </row>
    <row r="27" spans="1:18" s="27" customFormat="1" ht="18.75" customHeight="1">
      <c r="A27" s="11" t="s">
        <v>106</v>
      </c>
      <c r="B27" s="14"/>
      <c r="C27" s="12"/>
      <c r="D27" s="40"/>
      <c r="E27" s="40"/>
      <c r="F27" s="40"/>
      <c r="G27" s="41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</row>
    <row r="28" spans="1:18" s="27" customFormat="1" ht="18.75" customHeight="1">
      <c r="A28" s="20" t="s">
        <v>66</v>
      </c>
      <c r="B28" s="11"/>
      <c r="C28" s="12"/>
      <c r="D28" s="22" t="s">
        <v>68</v>
      </c>
      <c r="E28" s="22"/>
      <c r="F28" s="22" t="s">
        <v>68</v>
      </c>
      <c r="G28" s="41"/>
      <c r="H28" s="22" t="s">
        <v>68</v>
      </c>
      <c r="I28" s="41"/>
      <c r="J28" s="22" t="s">
        <v>68</v>
      </c>
      <c r="K28" s="41"/>
      <c r="L28" s="22" t="s">
        <v>68</v>
      </c>
      <c r="M28" s="41"/>
      <c r="N28" s="22" t="s">
        <v>68</v>
      </c>
      <c r="O28" s="41"/>
      <c r="P28" s="40" t="e">
        <f>#REF!</f>
        <v>#REF!</v>
      </c>
      <c r="Q28" s="41"/>
      <c r="R28" s="40" t="e">
        <f>SUM(D28:Q28)</f>
        <v>#REF!</v>
      </c>
    </row>
    <row r="29" spans="1:18" s="27" customFormat="1" ht="18.75" customHeight="1">
      <c r="A29" s="20" t="s">
        <v>67</v>
      </c>
      <c r="B29" s="11"/>
      <c r="C29" s="12"/>
      <c r="D29" s="22"/>
      <c r="E29" s="22"/>
      <c r="F29" s="22"/>
      <c r="G29" s="41"/>
      <c r="H29" s="22"/>
      <c r="I29" s="41"/>
      <c r="J29" s="22"/>
      <c r="K29" s="41"/>
      <c r="L29" s="22"/>
      <c r="M29" s="41"/>
      <c r="N29" s="22"/>
      <c r="O29" s="41"/>
      <c r="P29" s="22"/>
      <c r="Q29" s="41"/>
      <c r="R29" s="22"/>
    </row>
    <row r="30" spans="1:18" s="27" customFormat="1" ht="18.75" customHeight="1">
      <c r="A30" s="20" t="s">
        <v>109</v>
      </c>
      <c r="B30" s="11"/>
      <c r="C30" s="12"/>
      <c r="D30" s="31"/>
      <c r="E30" s="31"/>
      <c r="F30" s="31"/>
      <c r="G30" s="41"/>
      <c r="H30" s="31"/>
      <c r="I30" s="41"/>
      <c r="J30" s="31"/>
      <c r="K30" s="41"/>
      <c r="L30" s="31"/>
      <c r="M30" s="41"/>
      <c r="N30" s="31"/>
      <c r="O30" s="41"/>
      <c r="P30" s="22"/>
      <c r="Q30" s="41"/>
      <c r="R30" s="22"/>
    </row>
    <row r="31" spans="1:18" s="27" customFormat="1" ht="18.75" customHeight="1">
      <c r="A31" s="20" t="s">
        <v>110</v>
      </c>
      <c r="B31" s="12">
        <v>19</v>
      </c>
      <c r="C31" s="12"/>
      <c r="D31" s="30" t="s">
        <v>68</v>
      </c>
      <c r="E31" s="22"/>
      <c r="F31" s="30" t="s">
        <v>68</v>
      </c>
      <c r="G31" s="41"/>
      <c r="H31" s="22" t="s">
        <v>68</v>
      </c>
      <c r="I31" s="41"/>
      <c r="J31" s="30" t="s">
        <v>68</v>
      </c>
      <c r="K31" s="41"/>
      <c r="L31" s="30" t="s">
        <v>68</v>
      </c>
      <c r="M31" s="41"/>
      <c r="N31" s="30" t="s">
        <v>68</v>
      </c>
      <c r="O31" s="41"/>
      <c r="P31" s="22">
        <v>4821740</v>
      </c>
      <c r="Q31" s="41"/>
      <c r="R31" s="22">
        <f>SUM(D31:P31)</f>
        <v>4821740</v>
      </c>
    </row>
    <row r="32" spans="1:18" s="27" customFormat="1" ht="18.75" customHeight="1">
      <c r="A32" s="11" t="s">
        <v>95</v>
      </c>
      <c r="B32" s="11"/>
      <c r="C32" s="12"/>
      <c r="D32" s="45" t="s">
        <v>68</v>
      </c>
      <c r="E32" s="25">
        <f>SUM(E28:E30)</f>
        <v>0</v>
      </c>
      <c r="F32" s="45" t="s">
        <v>68</v>
      </c>
      <c r="G32" s="25">
        <f>SUM(G28:G30)</f>
        <v>0</v>
      </c>
      <c r="H32" s="45" t="s">
        <v>68</v>
      </c>
      <c r="I32" s="25">
        <f>SUM(I28:I30)</f>
        <v>0</v>
      </c>
      <c r="J32" s="45" t="s">
        <v>68</v>
      </c>
      <c r="K32" s="25">
        <f>SUM(K28:K30)</f>
        <v>0</v>
      </c>
      <c r="L32" s="45" t="s">
        <v>68</v>
      </c>
      <c r="M32" s="25">
        <f>SUM(M28:M30)</f>
        <v>0</v>
      </c>
      <c r="N32" s="45" t="s">
        <v>68</v>
      </c>
      <c r="O32" s="25">
        <f>SUM(O28:O30)</f>
        <v>0</v>
      </c>
      <c r="P32" s="46" t="e">
        <f>SUM(P28:P31)</f>
        <v>#REF!</v>
      </c>
      <c r="Q32" s="25">
        <f>SUM(Q28:Q30)</f>
        <v>0</v>
      </c>
      <c r="R32" s="46" t="e">
        <f>SUM(R28:R31)</f>
        <v>#REF!</v>
      </c>
    </row>
    <row r="33" spans="1:18" s="27" customFormat="1" ht="11.25" customHeight="1">
      <c r="A33" s="20"/>
      <c r="B33" s="11"/>
      <c r="C33" s="12"/>
      <c r="D33" s="39"/>
      <c r="E33" s="39"/>
      <c r="F33" s="39"/>
      <c r="G33" s="41"/>
      <c r="H33" s="39"/>
      <c r="I33" s="41"/>
      <c r="J33" s="39"/>
      <c r="K33" s="41"/>
      <c r="L33" s="39"/>
      <c r="M33" s="41"/>
      <c r="N33" s="39"/>
      <c r="O33" s="41"/>
      <c r="P33" s="39"/>
      <c r="Q33" s="41"/>
      <c r="R33" s="39"/>
    </row>
    <row r="34" spans="1:18" s="27" customFormat="1" ht="18.75" customHeight="1" thickBot="1">
      <c r="A34" s="11" t="s">
        <v>100</v>
      </c>
      <c r="B34" s="11"/>
      <c r="C34" s="13"/>
      <c r="D34" s="43">
        <f>SUM(D14,D25,D32)</f>
        <v>480495089</v>
      </c>
      <c r="E34" s="15">
        <f>SUM(E14,E25,E32)</f>
        <v>0</v>
      </c>
      <c r="F34" s="44" t="s">
        <v>68</v>
      </c>
      <c r="G34" s="15">
        <f t="shared" ref="G34:M34" si="1">SUM(G14,G25,G32)</f>
        <v>0</v>
      </c>
      <c r="H34" s="43">
        <f t="shared" si="1"/>
        <v>1119691457</v>
      </c>
      <c r="I34" s="15">
        <f t="shared" si="1"/>
        <v>0</v>
      </c>
      <c r="J34" s="43">
        <f t="shared" si="1"/>
        <v>683167</v>
      </c>
      <c r="K34" s="15">
        <f t="shared" si="1"/>
        <v>0</v>
      </c>
      <c r="L34" s="43">
        <f t="shared" si="1"/>
        <v>50000000</v>
      </c>
      <c r="M34" s="15">
        <f t="shared" si="1"/>
        <v>0</v>
      </c>
      <c r="N34" s="44" t="s">
        <v>68</v>
      </c>
      <c r="O34" s="15">
        <f>SUM(O14,O25,O32)</f>
        <v>0</v>
      </c>
      <c r="P34" s="43" t="e">
        <f>SUM(P14,P25,P32)</f>
        <v>#REF!</v>
      </c>
      <c r="Q34" s="15">
        <f>SUM(Q14,Q25,Q32)</f>
        <v>0</v>
      </c>
      <c r="R34" s="43" t="e">
        <f>SUM(R14,R25,R32)</f>
        <v>#REF!</v>
      </c>
    </row>
    <row r="35" spans="1:18" ht="18.75" customHeight="1" thickTop="1">
      <c r="A35" s="5" t="s">
        <v>11</v>
      </c>
      <c r="B35" s="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8.75" customHeight="1">
      <c r="A36" s="26" t="s">
        <v>63</v>
      </c>
      <c r="B36" s="19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"/>
    </row>
    <row r="37" spans="1:18" ht="18.75" customHeight="1">
      <c r="A37" s="6"/>
      <c r="B37" s="19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"/>
    </row>
    <row r="38" spans="1:18" ht="18.75" customHeight="1">
      <c r="A38"/>
      <c r="B38" s="7"/>
      <c r="C38"/>
      <c r="D38" s="444" t="s">
        <v>10</v>
      </c>
      <c r="E38" s="444"/>
      <c r="F38" s="444"/>
      <c r="G38" s="444"/>
      <c r="H38" s="444"/>
      <c r="I38" s="444"/>
      <c r="J38" s="444"/>
      <c r="K38" s="444"/>
      <c r="L38" s="444"/>
      <c r="M38" s="444"/>
      <c r="N38" s="444"/>
      <c r="O38" s="444"/>
      <c r="P38" s="444"/>
      <c r="Q38" s="444"/>
      <c r="R38" s="444"/>
    </row>
    <row r="39" spans="1:18" ht="18.75" customHeight="1">
      <c r="A39"/>
      <c r="B39" s="7"/>
      <c r="C39"/>
      <c r="D39" s="34"/>
      <c r="E39" s="34"/>
      <c r="F39" s="34"/>
      <c r="G39" s="34"/>
      <c r="H39" s="34"/>
      <c r="I39" s="34"/>
      <c r="J39" s="34"/>
      <c r="K39" s="34"/>
      <c r="L39" s="447" t="s">
        <v>3</v>
      </c>
      <c r="M39" s="447"/>
      <c r="N39" s="447"/>
      <c r="O39" s="447"/>
      <c r="P39" s="447"/>
      <c r="Q39" s="34"/>
      <c r="R39" s="34"/>
    </row>
    <row r="40" spans="1:18" ht="18.75" customHeight="1">
      <c r="A40"/>
      <c r="B40" s="14"/>
      <c r="C40" s="21"/>
      <c r="D40" s="27" t="s">
        <v>85</v>
      </c>
      <c r="E40" s="27"/>
      <c r="F40" s="27"/>
      <c r="G40" s="29"/>
      <c r="H40" s="29"/>
      <c r="I40" s="29"/>
      <c r="J40" s="21"/>
      <c r="K40" s="29"/>
      <c r="L40" s="446" t="s">
        <v>27</v>
      </c>
      <c r="M40" s="446"/>
      <c r="N40" s="446"/>
      <c r="O40" s="20"/>
      <c r="P40" s="20"/>
      <c r="Q40"/>
      <c r="R40" s="21"/>
    </row>
    <row r="41" spans="1:18" ht="18.75" customHeight="1">
      <c r="A41" s="34"/>
      <c r="C41" s="35"/>
      <c r="D41" s="27" t="s">
        <v>32</v>
      </c>
      <c r="E41" s="27"/>
      <c r="F41" s="27"/>
      <c r="G41" s="34"/>
      <c r="H41" s="34"/>
      <c r="I41" s="34"/>
      <c r="J41" s="21" t="s">
        <v>90</v>
      </c>
      <c r="K41" s="21"/>
      <c r="L41" s="20"/>
      <c r="M41" s="20"/>
      <c r="N41" s="21" t="s">
        <v>28</v>
      </c>
      <c r="O41" s="21"/>
      <c r="P41" s="34"/>
      <c r="Q41" s="34"/>
      <c r="R41" s="21" t="s">
        <v>6</v>
      </c>
    </row>
    <row r="42" spans="1:18" ht="18.75" customHeight="1">
      <c r="A42" s="34"/>
      <c r="B42" s="4" t="s">
        <v>0</v>
      </c>
      <c r="C42" s="18"/>
      <c r="D42" s="21" t="s">
        <v>86</v>
      </c>
      <c r="E42" s="21"/>
      <c r="F42" s="21" t="s">
        <v>28</v>
      </c>
      <c r="G42" s="21"/>
      <c r="H42" s="21" t="s">
        <v>4</v>
      </c>
      <c r="I42" s="21"/>
      <c r="J42" s="21" t="s">
        <v>91</v>
      </c>
      <c r="K42" s="21"/>
      <c r="L42" s="21" t="s">
        <v>84</v>
      </c>
      <c r="M42" s="21"/>
      <c r="N42" s="21" t="s">
        <v>46</v>
      </c>
      <c r="O42" s="21"/>
      <c r="P42" s="21" t="s">
        <v>5</v>
      </c>
      <c r="Q42" s="34"/>
      <c r="R42" s="21" t="s">
        <v>48</v>
      </c>
    </row>
    <row r="43" spans="1:18" ht="18.75" customHeight="1">
      <c r="A43" s="34"/>
      <c r="C43" s="18"/>
      <c r="D43" s="438" t="s">
        <v>96</v>
      </c>
      <c r="E43" s="438"/>
      <c r="F43" s="438"/>
      <c r="G43" s="438"/>
      <c r="H43" s="438"/>
      <c r="I43" s="438"/>
      <c r="J43" s="438"/>
      <c r="K43" s="438"/>
      <c r="L43" s="438"/>
      <c r="M43" s="438"/>
      <c r="N43" s="438"/>
      <c r="O43" s="438"/>
      <c r="P43" s="438"/>
      <c r="Q43" s="438"/>
      <c r="R43" s="438"/>
    </row>
    <row r="44" spans="1:18" ht="18.75" customHeight="1">
      <c r="A44" s="11" t="s">
        <v>111</v>
      </c>
      <c r="C44" s="18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ht="18.75" customHeight="1">
      <c r="A45" s="11" t="s">
        <v>115</v>
      </c>
      <c r="B45" s="11"/>
      <c r="C45" s="12"/>
      <c r="D45" s="15"/>
      <c r="E45" s="15"/>
      <c r="F45" s="15"/>
      <c r="G45" s="15"/>
      <c r="H45" s="15"/>
      <c r="I45" s="16"/>
      <c r="J45" s="25"/>
      <c r="K45" s="15"/>
      <c r="L45" s="15"/>
      <c r="M45" s="15"/>
      <c r="N45" s="15"/>
      <c r="O45" s="15"/>
      <c r="P45" s="15"/>
      <c r="Q45" s="16"/>
      <c r="R45" s="15">
        <f>SUM(D45:Q45)</f>
        <v>0</v>
      </c>
    </row>
    <row r="46" spans="1:18" ht="18.75" customHeight="1">
      <c r="A46" s="20" t="s">
        <v>102</v>
      </c>
      <c r="B46" s="12">
        <v>4</v>
      </c>
      <c r="C46" s="12"/>
      <c r="D46" s="33"/>
      <c r="E46" s="36"/>
      <c r="F46" s="33"/>
      <c r="G46" s="36"/>
      <c r="H46" s="33"/>
      <c r="I46" s="37"/>
      <c r="J46" s="33"/>
      <c r="K46" s="36"/>
      <c r="L46" s="33"/>
      <c r="M46" s="36"/>
      <c r="N46" s="33"/>
      <c r="O46" s="36"/>
      <c r="P46" s="38"/>
      <c r="Q46" s="37"/>
      <c r="R46" s="38">
        <f>SUM(D46:Q46)</f>
        <v>0</v>
      </c>
    </row>
    <row r="47" spans="1:18" ht="18.75" customHeight="1">
      <c r="A47" s="11" t="s">
        <v>112</v>
      </c>
      <c r="B47" s="11"/>
      <c r="C47" s="12"/>
      <c r="D47" s="36"/>
      <c r="E47" s="36"/>
      <c r="F47" s="36"/>
      <c r="G47" s="36"/>
      <c r="H47" s="36"/>
      <c r="I47" s="37"/>
      <c r="J47" s="32"/>
      <c r="K47" s="36"/>
      <c r="L47" s="36"/>
      <c r="M47" s="36"/>
      <c r="N47" s="36"/>
      <c r="O47" s="36"/>
      <c r="P47" s="36"/>
      <c r="Q47" s="37"/>
      <c r="R47" s="36"/>
    </row>
    <row r="48" spans="1:18" ht="18.75" customHeight="1">
      <c r="A48" s="11" t="s">
        <v>113</v>
      </c>
      <c r="B48" s="11"/>
      <c r="C48" s="12"/>
      <c r="D48" s="23">
        <f t="shared" ref="D48:R48" si="2">SUM(D45:D46)</f>
        <v>0</v>
      </c>
      <c r="E48" s="39">
        <f t="shared" si="2"/>
        <v>0</v>
      </c>
      <c r="F48" s="23">
        <f t="shared" si="2"/>
        <v>0</v>
      </c>
      <c r="G48" s="39">
        <f t="shared" si="2"/>
        <v>0</v>
      </c>
      <c r="H48" s="23">
        <f t="shared" si="2"/>
        <v>0</v>
      </c>
      <c r="I48" s="39">
        <f t="shared" si="2"/>
        <v>0</v>
      </c>
      <c r="J48" s="23">
        <f t="shared" si="2"/>
        <v>0</v>
      </c>
      <c r="K48" s="39">
        <f t="shared" si="2"/>
        <v>0</v>
      </c>
      <c r="L48" s="23">
        <f t="shared" si="2"/>
        <v>0</v>
      </c>
      <c r="M48" s="39">
        <f t="shared" si="2"/>
        <v>0</v>
      </c>
      <c r="N48" s="23">
        <f t="shared" si="2"/>
        <v>0</v>
      </c>
      <c r="O48" s="39">
        <f t="shared" si="2"/>
        <v>0</v>
      </c>
      <c r="P48" s="23">
        <f t="shared" si="2"/>
        <v>0</v>
      </c>
      <c r="Q48" s="39">
        <f t="shared" si="2"/>
        <v>0</v>
      </c>
      <c r="R48" s="23">
        <f t="shared" si="2"/>
        <v>0</v>
      </c>
    </row>
    <row r="49" spans="1:18" ht="18.75" customHeight="1">
      <c r="A49" s="11"/>
      <c r="B49" s="11"/>
      <c r="C49" s="12"/>
      <c r="D49" s="15"/>
      <c r="E49" s="39"/>
      <c r="F49" s="15"/>
      <c r="G49" s="39"/>
      <c r="H49" s="15"/>
      <c r="I49" s="39"/>
      <c r="J49" s="15"/>
      <c r="K49" s="39"/>
      <c r="L49" s="15"/>
      <c r="M49" s="39"/>
      <c r="N49" s="15"/>
      <c r="O49" s="39"/>
      <c r="P49" s="15"/>
      <c r="Q49" s="39"/>
      <c r="R49" s="15"/>
    </row>
    <row r="50" spans="1:18" ht="18.75" customHeight="1">
      <c r="A50" s="11" t="s">
        <v>80</v>
      </c>
      <c r="B50" s="11"/>
      <c r="C50" s="12"/>
      <c r="D50" s="40"/>
      <c r="E50" s="40"/>
      <c r="F50" s="40"/>
      <c r="G50" s="41"/>
      <c r="H50" s="40"/>
      <c r="I50" s="40"/>
      <c r="J50" s="40"/>
      <c r="K50" s="40"/>
      <c r="L50" s="40"/>
      <c r="M50" s="40"/>
      <c r="N50" s="40"/>
      <c r="O50" s="40"/>
      <c r="P50" s="40"/>
      <c r="Q50" s="41"/>
      <c r="R50" s="40"/>
    </row>
    <row r="51" spans="1:18" ht="18.75" customHeight="1">
      <c r="A51" s="11" t="s">
        <v>81</v>
      </c>
      <c r="B51" s="11"/>
      <c r="C51" s="12"/>
      <c r="D51" s="40"/>
      <c r="E51" s="40"/>
      <c r="F51" s="40"/>
      <c r="G51" s="41"/>
      <c r="H51" s="40"/>
      <c r="I51" s="40"/>
      <c r="J51" s="40"/>
      <c r="K51" s="40"/>
      <c r="L51" s="40"/>
      <c r="M51" s="40"/>
      <c r="N51" s="40"/>
      <c r="O51" s="40"/>
      <c r="P51" s="40"/>
      <c r="Q51" s="41"/>
      <c r="R51" s="40"/>
    </row>
    <row r="52" spans="1:18" ht="18.75" customHeight="1">
      <c r="A52" s="13" t="s">
        <v>82</v>
      </c>
      <c r="B52" s="11"/>
      <c r="C52" s="12"/>
      <c r="D52" s="40"/>
      <c r="E52" s="40"/>
      <c r="F52" s="40"/>
      <c r="G52" s="41"/>
      <c r="H52" s="40"/>
      <c r="I52" s="40"/>
      <c r="J52" s="40"/>
      <c r="K52" s="40"/>
      <c r="L52" s="40"/>
      <c r="M52" s="40"/>
      <c r="N52" s="40"/>
      <c r="O52" s="40"/>
      <c r="P52" s="40"/>
      <c r="Q52" s="41"/>
      <c r="R52" s="40"/>
    </row>
    <row r="53" spans="1:18" ht="18.75" customHeight="1">
      <c r="A53" s="13" t="s">
        <v>83</v>
      </c>
      <c r="B53" s="11"/>
      <c r="C53" s="12"/>
      <c r="D53" s="40"/>
      <c r="E53" s="40"/>
      <c r="F53" s="40"/>
      <c r="G53" s="41"/>
      <c r="H53" s="40"/>
      <c r="I53" s="40"/>
      <c r="J53" s="40"/>
      <c r="K53" s="40"/>
      <c r="L53" s="40"/>
      <c r="M53" s="40"/>
      <c r="N53" s="40"/>
      <c r="O53" s="40"/>
      <c r="P53" s="40"/>
      <c r="Q53" s="41"/>
      <c r="R53" s="40"/>
    </row>
    <row r="54" spans="1:18" ht="18.75" customHeight="1">
      <c r="A54" s="20" t="s">
        <v>72</v>
      </c>
      <c r="B54" s="12" t="s">
        <v>105</v>
      </c>
      <c r="C54" s="12"/>
      <c r="D54" s="22"/>
      <c r="E54" s="40"/>
      <c r="F54" s="22"/>
      <c r="G54" s="41"/>
      <c r="H54" s="22"/>
      <c r="I54" s="40"/>
      <c r="J54" s="22"/>
      <c r="K54" s="40"/>
      <c r="L54" s="22"/>
      <c r="M54" s="40"/>
      <c r="N54" s="22"/>
      <c r="O54" s="27"/>
      <c r="P54" s="22"/>
      <c r="Q54" s="41"/>
      <c r="R54" s="22" t="s">
        <v>68</v>
      </c>
    </row>
    <row r="55" spans="1:18" ht="18.75" customHeight="1">
      <c r="A55" s="20" t="s">
        <v>97</v>
      </c>
      <c r="B55" s="12" t="s">
        <v>108</v>
      </c>
      <c r="C55" s="12"/>
      <c r="D55" s="22"/>
      <c r="E55" s="40"/>
      <c r="F55" s="22"/>
      <c r="G55" s="41"/>
      <c r="H55" s="22"/>
      <c r="I55" s="40"/>
      <c r="J55" s="22"/>
      <c r="K55" s="40"/>
      <c r="L55" s="22"/>
      <c r="M55" s="40"/>
      <c r="N55" s="22"/>
      <c r="O55" s="27"/>
      <c r="P55" s="22"/>
      <c r="Q55" s="41"/>
      <c r="R55" s="40">
        <f>SUM(D55:Q55)</f>
        <v>0</v>
      </c>
    </row>
    <row r="56" spans="1:18" ht="18.75" customHeight="1">
      <c r="A56" s="20" t="s">
        <v>73</v>
      </c>
      <c r="B56" s="12">
        <v>22</v>
      </c>
      <c r="C56" s="12"/>
      <c r="D56" s="22"/>
      <c r="E56" s="40"/>
      <c r="F56" s="22"/>
      <c r="G56" s="41"/>
      <c r="H56" s="22"/>
      <c r="I56" s="40"/>
      <c r="J56" s="22"/>
      <c r="K56" s="40"/>
      <c r="L56" s="22"/>
      <c r="M56" s="40"/>
      <c r="N56" s="22"/>
      <c r="O56" s="27"/>
      <c r="P56" s="22"/>
      <c r="Q56" s="41"/>
      <c r="R56" s="22">
        <f>SUM(D56:Q56)</f>
        <v>0</v>
      </c>
    </row>
    <row r="57" spans="1:18" ht="18.75" customHeight="1">
      <c r="A57" s="20" t="s">
        <v>98</v>
      </c>
      <c r="B57" s="12">
        <v>34</v>
      </c>
      <c r="C57" s="12"/>
      <c r="D57" s="22"/>
      <c r="E57" s="40"/>
      <c r="F57" s="30"/>
      <c r="G57" s="41"/>
      <c r="H57" s="22"/>
      <c r="I57" s="40"/>
      <c r="J57" s="22"/>
      <c r="K57" s="40"/>
      <c r="L57" s="22"/>
      <c r="M57" s="40"/>
      <c r="N57" s="22"/>
      <c r="O57" s="27"/>
      <c r="P57" s="22"/>
      <c r="Q57" s="41"/>
      <c r="R57" s="22">
        <f>SUM(D57:Q57)</f>
        <v>0</v>
      </c>
    </row>
    <row r="58" spans="1:18" ht="18.75" customHeight="1">
      <c r="A58" s="13" t="s">
        <v>64</v>
      </c>
      <c r="B58" s="20"/>
      <c r="C58" s="12"/>
      <c r="D58" s="42"/>
      <c r="E58" s="39"/>
      <c r="F58" s="39"/>
      <c r="G58" s="41"/>
      <c r="H58" s="42"/>
      <c r="I58" s="41"/>
      <c r="J58" s="42"/>
      <c r="K58" s="41"/>
      <c r="L58" s="42"/>
      <c r="M58" s="41"/>
      <c r="N58" s="42"/>
      <c r="O58" s="41"/>
      <c r="P58" s="42"/>
      <c r="Q58" s="41"/>
      <c r="R58" s="42"/>
    </row>
    <row r="59" spans="1:18" ht="18.75" customHeight="1">
      <c r="A59" s="13" t="s">
        <v>65</v>
      </c>
      <c r="B59" s="11"/>
      <c r="C59" s="12"/>
      <c r="D59" s="23">
        <f>SUM(D52:D57)</f>
        <v>0</v>
      </c>
      <c r="E59" s="15"/>
      <c r="F59" s="23">
        <f>SUM(F52:F57)</f>
        <v>0</v>
      </c>
      <c r="G59" s="15"/>
      <c r="H59" s="23">
        <f>SUM(H52:H57)</f>
        <v>0</v>
      </c>
      <c r="I59" s="16"/>
      <c r="J59" s="24">
        <f>SUM(J52:J57)</f>
        <v>0</v>
      </c>
      <c r="K59" s="15"/>
      <c r="L59" s="24" t="s">
        <v>68</v>
      </c>
      <c r="M59" s="15"/>
      <c r="N59" s="23">
        <f>SUM(N52:N57)</f>
        <v>0</v>
      </c>
      <c r="O59" s="15"/>
      <c r="P59" s="23">
        <f>SUM(P52:P57)</f>
        <v>0</v>
      </c>
      <c r="Q59" s="16"/>
      <c r="R59" s="23">
        <f>SUM(R52:R57)</f>
        <v>0</v>
      </c>
    </row>
    <row r="60" spans="1:18" ht="18.75" customHeight="1">
      <c r="A60" s="13"/>
      <c r="B60" s="11"/>
      <c r="C60" s="12"/>
      <c r="D60" s="40"/>
      <c r="E60" s="40"/>
      <c r="F60" s="40"/>
      <c r="G60" s="41"/>
      <c r="H60" s="40"/>
      <c r="I60" s="40"/>
      <c r="J60" s="40"/>
      <c r="K60" s="40"/>
      <c r="L60" s="40"/>
      <c r="M60" s="40"/>
      <c r="N60" s="40"/>
      <c r="O60" s="40"/>
      <c r="P60" s="40"/>
      <c r="Q60" s="41"/>
      <c r="R60" s="40"/>
    </row>
    <row r="61" spans="1:18" ht="18.75" customHeight="1">
      <c r="A61" s="11" t="s">
        <v>106</v>
      </c>
      <c r="B61" s="14"/>
      <c r="C61" s="12"/>
      <c r="D61" s="40"/>
      <c r="E61" s="40"/>
      <c r="F61" s="40"/>
      <c r="G61" s="41"/>
      <c r="H61" s="40"/>
      <c r="I61" s="40"/>
      <c r="J61" s="40"/>
      <c r="K61" s="40"/>
      <c r="L61" s="40"/>
      <c r="M61" s="40"/>
      <c r="N61" s="40"/>
      <c r="O61" s="40"/>
      <c r="P61" s="40"/>
      <c r="Q61" s="41"/>
      <c r="R61" s="40"/>
    </row>
    <row r="62" spans="1:18" ht="18.75" customHeight="1">
      <c r="A62" s="20" t="s">
        <v>66</v>
      </c>
      <c r="B62" s="11"/>
      <c r="C62" s="12"/>
      <c r="D62" s="22" t="s">
        <v>68</v>
      </c>
      <c r="E62" s="22"/>
      <c r="F62" s="22" t="s">
        <v>68</v>
      </c>
      <c r="G62" s="41"/>
      <c r="H62" s="22" t="s">
        <v>68</v>
      </c>
      <c r="I62" s="41"/>
      <c r="J62" s="22" t="s">
        <v>68</v>
      </c>
      <c r="K62" s="41"/>
      <c r="L62" s="22" t="s">
        <v>68</v>
      </c>
      <c r="M62" s="41"/>
      <c r="N62" s="22" t="s">
        <v>68</v>
      </c>
      <c r="O62" s="41"/>
      <c r="P62" s="40" t="e">
        <f>#REF!</f>
        <v>#REF!</v>
      </c>
      <c r="Q62" s="41"/>
      <c r="R62" s="40" t="e">
        <f>SUM(D62:Q62)</f>
        <v>#REF!</v>
      </c>
    </row>
    <row r="63" spans="1:18" ht="18.75" customHeight="1">
      <c r="A63" s="20" t="s">
        <v>67</v>
      </c>
      <c r="B63" s="11"/>
      <c r="C63" s="12"/>
      <c r="D63" s="22"/>
      <c r="E63" s="22"/>
      <c r="F63" s="22"/>
      <c r="G63" s="41"/>
      <c r="H63" s="22"/>
      <c r="I63" s="41"/>
      <c r="J63" s="22"/>
      <c r="K63" s="41"/>
      <c r="L63" s="22"/>
      <c r="M63" s="41"/>
      <c r="N63" s="22"/>
      <c r="O63" s="41"/>
      <c r="P63" s="22"/>
      <c r="Q63" s="41"/>
      <c r="R63" s="22"/>
    </row>
    <row r="64" spans="1:18" ht="18.75" customHeight="1">
      <c r="A64" s="20" t="s">
        <v>109</v>
      </c>
      <c r="B64" s="11"/>
      <c r="C64" s="12"/>
      <c r="D64" s="31"/>
      <c r="E64" s="31"/>
      <c r="F64" s="31"/>
      <c r="G64" s="41"/>
      <c r="H64" s="31"/>
      <c r="I64" s="41"/>
      <c r="J64" s="31"/>
      <c r="K64" s="41"/>
      <c r="L64" s="31"/>
      <c r="M64" s="41"/>
      <c r="N64" s="31"/>
      <c r="O64" s="41"/>
      <c r="P64" s="22"/>
      <c r="Q64" s="41"/>
      <c r="R64" s="22"/>
    </row>
    <row r="65" spans="1:18" ht="18.75" customHeight="1">
      <c r="A65" s="20" t="s">
        <v>110</v>
      </c>
      <c r="B65" s="12">
        <v>19</v>
      </c>
      <c r="C65" s="12"/>
      <c r="D65" s="30" t="s">
        <v>68</v>
      </c>
      <c r="E65" s="22"/>
      <c r="F65" s="30" t="s">
        <v>68</v>
      </c>
      <c r="G65" s="41"/>
      <c r="H65" s="22" t="s">
        <v>68</v>
      </c>
      <c r="I65" s="41"/>
      <c r="J65" s="30" t="s">
        <v>68</v>
      </c>
      <c r="K65" s="41"/>
      <c r="L65" s="30" t="s">
        <v>68</v>
      </c>
      <c r="M65" s="41"/>
      <c r="N65" s="30" t="s">
        <v>68</v>
      </c>
      <c r="O65" s="41"/>
      <c r="P65" s="22"/>
      <c r="Q65" s="41"/>
      <c r="R65" s="22">
        <f>SUM(D65:P65)</f>
        <v>0</v>
      </c>
    </row>
    <row r="66" spans="1:18" ht="18.75" customHeight="1">
      <c r="A66" s="11" t="s">
        <v>95</v>
      </c>
      <c r="B66" s="11"/>
      <c r="C66" s="12"/>
      <c r="D66" s="45" t="s">
        <v>68</v>
      </c>
      <c r="E66" s="25">
        <f>SUM(E62:E64)</f>
        <v>0</v>
      </c>
      <c r="F66" s="45" t="s">
        <v>68</v>
      </c>
      <c r="G66" s="25">
        <f>SUM(G62:G64)</f>
        <v>0</v>
      </c>
      <c r="H66" s="45" t="s">
        <v>68</v>
      </c>
      <c r="I66" s="25">
        <f>SUM(I62:I64)</f>
        <v>0</v>
      </c>
      <c r="J66" s="45" t="s">
        <v>68</v>
      </c>
      <c r="K66" s="25">
        <f>SUM(K62:K64)</f>
        <v>0</v>
      </c>
      <c r="L66" s="45" t="s">
        <v>68</v>
      </c>
      <c r="M66" s="25">
        <f>SUM(M62:M64)</f>
        <v>0</v>
      </c>
      <c r="N66" s="45" t="s">
        <v>68</v>
      </c>
      <c r="O66" s="25">
        <f>SUM(O62:O64)</f>
        <v>0</v>
      </c>
      <c r="P66" s="46" t="e">
        <f>SUM(P62:P65)</f>
        <v>#REF!</v>
      </c>
      <c r="Q66" s="25">
        <f>SUM(Q62:Q64)</f>
        <v>0</v>
      </c>
      <c r="R66" s="46" t="e">
        <f>SUM(R62:R65)</f>
        <v>#REF!</v>
      </c>
    </row>
    <row r="67" spans="1:18" ht="18.75" customHeight="1">
      <c r="A67" s="20"/>
      <c r="B67" s="11"/>
      <c r="C67" s="12"/>
      <c r="D67" s="39"/>
      <c r="E67" s="39"/>
      <c r="F67" s="39"/>
      <c r="G67" s="41"/>
      <c r="H67" s="39"/>
      <c r="I67" s="41"/>
      <c r="J67" s="39"/>
      <c r="K67" s="41"/>
      <c r="L67" s="39"/>
      <c r="M67" s="41"/>
      <c r="N67" s="39"/>
      <c r="O67" s="41"/>
      <c r="P67" s="39"/>
      <c r="Q67" s="41"/>
      <c r="R67" s="39"/>
    </row>
    <row r="68" spans="1:18" ht="18.75" customHeight="1" thickBot="1">
      <c r="A68" s="11" t="s">
        <v>114</v>
      </c>
      <c r="B68" s="11"/>
      <c r="C68" s="13"/>
      <c r="D68" s="43">
        <f>SUM(D48,D59,D66)</f>
        <v>0</v>
      </c>
      <c r="E68" s="15">
        <f>SUM(E48,E59,E66)</f>
        <v>0</v>
      </c>
      <c r="F68" s="44" t="s">
        <v>68</v>
      </c>
      <c r="G68" s="15">
        <f t="shared" ref="G68:M68" si="3">SUM(G48,G59,G66)</f>
        <v>0</v>
      </c>
      <c r="H68" s="43">
        <f t="shared" si="3"/>
        <v>0</v>
      </c>
      <c r="I68" s="15">
        <f t="shared" si="3"/>
        <v>0</v>
      </c>
      <c r="J68" s="43">
        <f t="shared" si="3"/>
        <v>0</v>
      </c>
      <c r="K68" s="15">
        <f t="shared" si="3"/>
        <v>0</v>
      </c>
      <c r="L68" s="43">
        <f t="shared" si="3"/>
        <v>0</v>
      </c>
      <c r="M68" s="15">
        <f t="shared" si="3"/>
        <v>0</v>
      </c>
      <c r="N68" s="44" t="s">
        <v>68</v>
      </c>
      <c r="O68" s="15">
        <f>SUM(O48,O59,O66)</f>
        <v>0</v>
      </c>
      <c r="P68" s="43" t="e">
        <f>SUM(P48,P59,P66)</f>
        <v>#REF!</v>
      </c>
      <c r="Q68" s="15">
        <f>SUM(Q48,Q59,Q66)</f>
        <v>0</v>
      </c>
      <c r="R68" s="43" t="e">
        <f>SUM(R48,R59,R66)</f>
        <v>#REF!</v>
      </c>
    </row>
    <row r="69" spans="1:18" ht="18.75" customHeight="1" thickTop="1"/>
  </sheetData>
  <mergeCells count="8">
    <mergeCell ref="D43:R43"/>
    <mergeCell ref="L6:N6"/>
    <mergeCell ref="D9:R9"/>
    <mergeCell ref="D4:R4"/>
    <mergeCell ref="L5:P5"/>
    <mergeCell ref="D38:R38"/>
    <mergeCell ref="L39:P39"/>
    <mergeCell ref="L40:N40"/>
  </mergeCells>
  <phoneticPr fontId="0" type="noConversion"/>
  <pageMargins left="0.49" right="0.4" top="0.48" bottom="0.5" header="0.5" footer="0.5"/>
  <pageSetup paperSize="9" scale="80" firstPageNumber="9" orientation="landscape" useFirstPageNumber="1" r:id="rId1"/>
  <headerFooter alignWithMargins="0">
    <oddFooter>&amp;LThe accompanying notes are an integral part of these financial statements.
&amp;C&amp;P&amp;R&amp;"Times New Roman,Italic"&amp;F</oddFooter>
  </headerFooter>
  <rowBreaks count="1" manualBreakCount="1">
    <brk id="34" max="16383" man="1"/>
  </rowBreaks>
  <customProperties>
    <customPr name="OrphanNamesChecked" r:id="rId2"/>
  </customPropertie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defaultRowHeight="15"/>
  <sheetData>
    <row r="1" spans="1:8">
      <c r="A1">
        <v>1761963689919</v>
      </c>
      <c r="B1" t="s">
        <v>290</v>
      </c>
      <c r="C1" t="s">
        <v>291</v>
      </c>
      <c r="D1">
        <v>5</v>
      </c>
      <c r="E1">
        <v>1762222449955</v>
      </c>
      <c r="F1" t="s">
        <v>308</v>
      </c>
      <c r="G1" t="s">
        <v>309</v>
      </c>
      <c r="H1">
        <v>0</v>
      </c>
    </row>
    <row r="2" spans="1:8">
      <c r="A2">
        <v>1761963692609</v>
      </c>
      <c r="B2" t="s">
        <v>292</v>
      </c>
      <c r="C2" t="s">
        <v>293</v>
      </c>
      <c r="D2" t="s">
        <v>294</v>
      </c>
    </row>
    <row r="3" spans="1:8">
      <c r="A3">
        <v>1761963692609</v>
      </c>
      <c r="B3" t="s">
        <v>292</v>
      </c>
      <c r="C3" t="s">
        <v>295</v>
      </c>
      <c r="D3" t="s">
        <v>296</v>
      </c>
    </row>
    <row r="4" spans="1:8">
      <c r="A4">
        <v>1761963692609</v>
      </c>
      <c r="B4" t="s">
        <v>292</v>
      </c>
      <c r="C4" t="s">
        <v>297</v>
      </c>
      <c r="D4" t="s">
        <v>298</v>
      </c>
    </row>
    <row r="5" spans="1:8">
      <c r="A5">
        <v>1761963692609</v>
      </c>
      <c r="B5" t="s">
        <v>292</v>
      </c>
      <c r="C5" t="s">
        <v>299</v>
      </c>
      <c r="D5" t="s">
        <v>300</v>
      </c>
    </row>
    <row r="6" spans="1:8">
      <c r="A6">
        <v>1761963692609</v>
      </c>
      <c r="B6" t="s">
        <v>292</v>
      </c>
      <c r="C6" t="s">
        <v>301</v>
      </c>
      <c r="D6" t="s">
        <v>302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/>
  </sheetViews>
  <sheetFormatPr defaultRowHeight="15"/>
  <sheetData>
    <row r="1" spans="1:8">
      <c r="A1">
        <v>1761963690705</v>
      </c>
      <c r="B1" t="s">
        <v>290</v>
      </c>
      <c r="C1" t="s">
        <v>291</v>
      </c>
      <c r="D1">
        <v>0</v>
      </c>
      <c r="E1">
        <v>1762222450394</v>
      </c>
      <c r="F1" t="s">
        <v>308</v>
      </c>
      <c r="G1" t="s">
        <v>309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/>
  </sheetViews>
  <sheetFormatPr defaultRowHeight="15"/>
  <sheetData>
    <row r="1" spans="1:8">
      <c r="A1">
        <v>1761963691445</v>
      </c>
      <c r="B1" t="s">
        <v>290</v>
      </c>
      <c r="C1" t="s">
        <v>291</v>
      </c>
      <c r="D1">
        <v>0</v>
      </c>
      <c r="E1">
        <v>1762222450394</v>
      </c>
      <c r="F1" t="s">
        <v>308</v>
      </c>
      <c r="G1" t="s">
        <v>309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/>
  </sheetViews>
  <sheetFormatPr defaultRowHeight="15"/>
  <sheetData>
    <row r="1" spans="1:8">
      <c r="A1">
        <v>1761963692247</v>
      </c>
      <c r="B1" t="s">
        <v>290</v>
      </c>
      <c r="C1" t="s">
        <v>291</v>
      </c>
      <c r="D1">
        <v>0</v>
      </c>
      <c r="E1">
        <v>1762222450409</v>
      </c>
      <c r="F1" t="s">
        <v>308</v>
      </c>
      <c r="G1" t="s">
        <v>309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showGridLines="0" topLeftCell="A85" zoomScaleNormal="100" zoomScaleSheetLayoutView="80" workbookViewId="0">
      <selection activeCell="A61" sqref="A61"/>
    </sheetView>
  </sheetViews>
  <sheetFormatPr defaultColWidth="10.5703125" defaultRowHeight="20.25" customHeight="1"/>
  <cols>
    <col min="1" max="1" width="40.140625" style="226" customWidth="1"/>
    <col min="2" max="2" width="6.85546875" style="156" customWidth="1"/>
    <col min="3" max="3" width="4.85546875" style="217" customWidth="1"/>
    <col min="4" max="4" width="12.85546875" style="221" bestFit="1" customWidth="1"/>
    <col min="5" max="5" width="1.42578125" style="217" customWidth="1"/>
    <col min="6" max="6" width="12.85546875" style="221" bestFit="1" customWidth="1"/>
    <col min="7" max="7" width="1.42578125" style="217" customWidth="1"/>
    <col min="8" max="8" width="12.140625" style="221" customWidth="1"/>
    <col min="9" max="9" width="1.42578125" style="217" customWidth="1"/>
    <col min="10" max="10" width="12.140625" style="221" customWidth="1"/>
    <col min="11" max="16384" width="10.5703125" style="217"/>
  </cols>
  <sheetData>
    <row r="1" spans="1:10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0" s="212" customFormat="1" ht="20.25" customHeight="1">
      <c r="A2" s="213" t="s">
        <v>122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0" s="212" customFormat="1" ht="20.2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0" ht="20.25" customHeight="1">
      <c r="A4" s="215"/>
      <c r="B4" s="142"/>
      <c r="C4" s="211"/>
      <c r="D4" s="427" t="s">
        <v>51</v>
      </c>
      <c r="E4" s="427"/>
      <c r="F4" s="427"/>
      <c r="G4" s="216"/>
      <c r="H4" s="427" t="s">
        <v>52</v>
      </c>
      <c r="I4" s="427"/>
      <c r="J4" s="427"/>
    </row>
    <row r="5" spans="1:10" ht="20.25" customHeight="1">
      <c r="A5" s="216"/>
      <c r="B5" s="152"/>
      <c r="C5" s="153"/>
      <c r="D5" s="429" t="s">
        <v>53</v>
      </c>
      <c r="E5" s="429"/>
      <c r="F5" s="429"/>
      <c r="G5" s="218"/>
      <c r="H5" s="429" t="s">
        <v>54</v>
      </c>
      <c r="I5" s="429"/>
      <c r="J5" s="429"/>
    </row>
    <row r="6" spans="1:10" ht="20.25" customHeight="1">
      <c r="A6" s="216"/>
      <c r="B6" s="152"/>
      <c r="C6" s="153"/>
      <c r="D6" s="430" t="s">
        <v>180</v>
      </c>
      <c r="E6" s="430"/>
      <c r="F6" s="430"/>
      <c r="G6" s="218"/>
      <c r="H6" s="430" t="s">
        <v>180</v>
      </c>
      <c r="I6" s="430"/>
      <c r="J6" s="430"/>
    </row>
    <row r="7" spans="1:10" ht="20.25" customHeight="1">
      <c r="A7" s="216"/>
      <c r="B7" s="152"/>
      <c r="C7" s="153"/>
      <c r="D7" s="430" t="s">
        <v>274</v>
      </c>
      <c r="E7" s="430"/>
      <c r="F7" s="430"/>
      <c r="G7" s="218"/>
      <c r="H7" s="430" t="s">
        <v>274</v>
      </c>
      <c r="I7" s="430"/>
      <c r="J7" s="430"/>
    </row>
    <row r="8" spans="1:10" ht="20.25" customHeight="1">
      <c r="A8" s="216"/>
      <c r="B8" s="152"/>
      <c r="C8" s="219"/>
      <c r="D8" s="150" t="s">
        <v>238</v>
      </c>
      <c r="E8" s="154"/>
      <c r="F8" s="150" t="s">
        <v>227</v>
      </c>
      <c r="G8" s="154"/>
      <c r="H8" s="150" t="s">
        <v>238</v>
      </c>
      <c r="I8" s="154"/>
      <c r="J8" s="150" t="s">
        <v>227</v>
      </c>
    </row>
    <row r="9" spans="1:10" ht="20.25" customHeight="1">
      <c r="A9" s="217"/>
      <c r="B9" s="152"/>
      <c r="C9" s="153"/>
      <c r="D9" s="428" t="s">
        <v>123</v>
      </c>
      <c r="E9" s="428"/>
      <c r="F9" s="428"/>
      <c r="G9" s="428"/>
      <c r="H9" s="428"/>
      <c r="I9" s="428"/>
      <c r="J9" s="428"/>
    </row>
    <row r="10" spans="1:10" ht="20.25" customHeight="1">
      <c r="A10" s="155" t="s">
        <v>138</v>
      </c>
      <c r="D10" s="227"/>
      <c r="E10" s="227"/>
      <c r="F10" s="227"/>
      <c r="G10" s="227"/>
      <c r="H10" s="227"/>
      <c r="I10" s="227"/>
      <c r="J10" s="227"/>
    </row>
    <row r="11" spans="1:10" ht="20.25" customHeight="1">
      <c r="A11" s="148" t="s">
        <v>139</v>
      </c>
      <c r="D11" s="228"/>
      <c r="E11" s="227"/>
      <c r="F11" s="228"/>
      <c r="G11" s="227"/>
      <c r="H11" s="227"/>
      <c r="I11" s="227"/>
      <c r="J11" s="227"/>
    </row>
    <row r="12" spans="1:10" ht="20.25" customHeight="1">
      <c r="A12" s="148" t="s">
        <v>78</v>
      </c>
      <c r="C12" s="220"/>
      <c r="D12" s="343">
        <v>3443919</v>
      </c>
      <c r="E12" s="228"/>
      <c r="F12" s="343">
        <v>3802297</v>
      </c>
      <c r="G12" s="228"/>
      <c r="H12" s="228">
        <v>2080407</v>
      </c>
      <c r="I12" s="228"/>
      <c r="J12" s="228">
        <v>2177460</v>
      </c>
    </row>
    <row r="13" spans="1:10" ht="20.25" hidden="1" customHeight="1">
      <c r="A13" s="216" t="s">
        <v>124</v>
      </c>
      <c r="C13" s="220"/>
      <c r="D13" s="228"/>
      <c r="E13" s="228"/>
      <c r="F13" s="228"/>
      <c r="G13" s="228"/>
      <c r="H13" s="229"/>
      <c r="I13" s="228"/>
      <c r="J13" s="229"/>
    </row>
    <row r="14" spans="1:10" ht="20.25" hidden="1" customHeight="1">
      <c r="A14" s="216" t="s">
        <v>125</v>
      </c>
      <c r="C14" s="220"/>
      <c r="D14" s="228"/>
      <c r="E14" s="228"/>
      <c r="F14" s="228"/>
      <c r="G14" s="228"/>
      <c r="H14" s="228"/>
      <c r="I14" s="228"/>
      <c r="J14" s="228"/>
    </row>
    <row r="15" spans="1:10" ht="20.25" customHeight="1">
      <c r="A15" s="148" t="s">
        <v>267</v>
      </c>
      <c r="C15" s="220"/>
      <c r="D15" s="344">
        <v>0</v>
      </c>
      <c r="E15" s="344"/>
      <c r="F15" s="344">
        <v>0</v>
      </c>
      <c r="G15" s="344"/>
      <c r="H15" s="344">
        <v>514824</v>
      </c>
      <c r="I15" s="344"/>
      <c r="J15" s="344">
        <v>664104</v>
      </c>
    </row>
    <row r="16" spans="1:10" ht="20.25" hidden="1" customHeight="1">
      <c r="A16" s="148" t="s">
        <v>167</v>
      </c>
      <c r="C16" s="220"/>
      <c r="D16" s="344"/>
      <c r="E16" s="344"/>
      <c r="F16" s="344"/>
      <c r="G16" s="344"/>
      <c r="H16" s="344"/>
      <c r="I16" s="344"/>
      <c r="J16" s="344"/>
    </row>
    <row r="17" spans="1:10" ht="20.25" hidden="1" customHeight="1">
      <c r="A17" s="345" t="s">
        <v>169</v>
      </c>
      <c r="C17" s="220"/>
      <c r="D17" s="344"/>
      <c r="E17" s="344"/>
      <c r="F17" s="344"/>
      <c r="G17" s="344"/>
      <c r="H17" s="344"/>
      <c r="I17" s="344"/>
      <c r="J17" s="344"/>
    </row>
    <row r="18" spans="1:10" ht="15" hidden="1">
      <c r="A18" s="345" t="s">
        <v>170</v>
      </c>
      <c r="C18" s="220"/>
      <c r="D18" s="228"/>
      <c r="E18" s="344"/>
      <c r="F18" s="228"/>
      <c r="G18" s="344"/>
      <c r="H18" s="228"/>
      <c r="I18" s="344"/>
      <c r="J18" s="228"/>
    </row>
    <row r="19" spans="1:10" ht="20.25" hidden="1" customHeight="1">
      <c r="A19" s="148" t="s">
        <v>192</v>
      </c>
      <c r="C19" s="220"/>
      <c r="D19" s="344"/>
      <c r="E19" s="344"/>
      <c r="F19" s="344"/>
      <c r="G19" s="344"/>
      <c r="H19" s="344"/>
      <c r="I19" s="344"/>
      <c r="J19" s="344"/>
    </row>
    <row r="20" spans="1:10" ht="20.25" customHeight="1">
      <c r="A20" s="216" t="s">
        <v>12</v>
      </c>
      <c r="C20" s="220"/>
      <c r="D20" s="343">
        <v>76012</v>
      </c>
      <c r="E20" s="228"/>
      <c r="F20" s="343">
        <v>49832</v>
      </c>
      <c r="G20" s="228"/>
      <c r="H20" s="228">
        <v>70762</v>
      </c>
      <c r="I20" s="228"/>
      <c r="J20" s="228">
        <v>39901</v>
      </c>
    </row>
    <row r="21" spans="1:10" ht="20.25" customHeight="1">
      <c r="A21" s="147" t="s">
        <v>140</v>
      </c>
      <c r="C21" s="167"/>
      <c r="D21" s="203">
        <f>SUM(D12:D20)</f>
        <v>3519931</v>
      </c>
      <c r="E21" s="222"/>
      <c r="F21" s="203">
        <f>SUM(F12:F20)</f>
        <v>3852129</v>
      </c>
      <c r="G21" s="222"/>
      <c r="H21" s="203">
        <f>SUM(H12:H20)</f>
        <v>2665993</v>
      </c>
      <c r="I21" s="222"/>
      <c r="J21" s="203">
        <f>SUM(J12:J20)</f>
        <v>2881465</v>
      </c>
    </row>
    <row r="22" spans="1:10" ht="20.25" customHeight="1">
      <c r="A22" s="147"/>
      <c r="C22" s="167"/>
      <c r="D22" s="222"/>
      <c r="E22" s="222"/>
      <c r="F22" s="222"/>
      <c r="G22" s="222"/>
      <c r="H22" s="222"/>
      <c r="I22" s="222"/>
      <c r="J22" s="222"/>
    </row>
    <row r="23" spans="1:10" ht="20.25" customHeight="1">
      <c r="A23" s="155" t="s">
        <v>24</v>
      </c>
      <c r="C23" s="221"/>
      <c r="D23" s="228"/>
      <c r="E23" s="227"/>
      <c r="F23" s="228"/>
      <c r="G23" s="227"/>
      <c r="H23" s="228"/>
      <c r="I23" s="227"/>
      <c r="J23" s="228"/>
    </row>
    <row r="24" spans="1:10" ht="20.25" customHeight="1">
      <c r="A24" s="148" t="s">
        <v>126</v>
      </c>
      <c r="C24" s="221"/>
      <c r="D24" s="228">
        <v>2708233</v>
      </c>
      <c r="E24" s="227"/>
      <c r="F24" s="228">
        <v>3032843</v>
      </c>
      <c r="G24" s="227"/>
      <c r="H24" s="228">
        <v>1778711</v>
      </c>
      <c r="I24" s="227"/>
      <c r="J24" s="228">
        <v>1877715</v>
      </c>
    </row>
    <row r="25" spans="1:10" ht="20.25" customHeight="1">
      <c r="A25" s="148" t="s">
        <v>141</v>
      </c>
      <c r="C25" s="215"/>
      <c r="D25" s="229">
        <v>88317</v>
      </c>
      <c r="E25" s="346"/>
      <c r="F25" s="229">
        <v>121685</v>
      </c>
      <c r="G25" s="346"/>
      <c r="H25" s="228">
        <v>97831</v>
      </c>
      <c r="I25" s="346"/>
      <c r="J25" s="228">
        <v>110846</v>
      </c>
    </row>
    <row r="26" spans="1:10" ht="20.25" customHeight="1">
      <c r="A26" s="216" t="s">
        <v>26</v>
      </c>
      <c r="C26" s="215"/>
      <c r="D26" s="229">
        <v>385282</v>
      </c>
      <c r="E26" s="346"/>
      <c r="F26" s="229">
        <v>466437</v>
      </c>
      <c r="G26" s="346"/>
      <c r="H26" s="228">
        <v>185265</v>
      </c>
      <c r="I26" s="346"/>
      <c r="J26" s="228">
        <v>218957</v>
      </c>
    </row>
    <row r="27" spans="1:10" ht="20.25" customHeight="1">
      <c r="A27" s="147" t="s">
        <v>25</v>
      </c>
      <c r="C27" s="167"/>
      <c r="D27" s="203">
        <f>SUM(D24:D26)</f>
        <v>3181832</v>
      </c>
      <c r="E27" s="222"/>
      <c r="F27" s="203">
        <f>SUM(F24:F26)</f>
        <v>3620965</v>
      </c>
      <c r="G27" s="222"/>
      <c r="H27" s="203">
        <f>SUM(H24:H26)</f>
        <v>2061807</v>
      </c>
      <c r="I27" s="222"/>
      <c r="J27" s="203">
        <f>SUM(J24:J26)</f>
        <v>2207518</v>
      </c>
    </row>
    <row r="28" spans="1:10" ht="20.25" customHeight="1">
      <c r="A28" s="147"/>
      <c r="C28" s="221"/>
      <c r="D28" s="227"/>
      <c r="E28" s="227"/>
      <c r="F28" s="227"/>
      <c r="G28" s="227"/>
      <c r="H28" s="227"/>
      <c r="I28" s="227"/>
      <c r="J28" s="227"/>
    </row>
    <row r="29" spans="1:10" ht="20.25" customHeight="1">
      <c r="A29" s="147" t="s">
        <v>188</v>
      </c>
      <c r="C29" s="221"/>
      <c r="D29" s="207">
        <f>D21-D27</f>
        <v>338099</v>
      </c>
      <c r="E29" s="222"/>
      <c r="F29" s="207">
        <f>F21-F27</f>
        <v>231164</v>
      </c>
      <c r="G29" s="222"/>
      <c r="H29" s="207">
        <f>H21-H27</f>
        <v>604186</v>
      </c>
      <c r="I29" s="222"/>
      <c r="J29" s="207">
        <f>J21-J27</f>
        <v>673947</v>
      </c>
    </row>
    <row r="30" spans="1:10" ht="20.25" customHeight="1">
      <c r="A30" s="148" t="s">
        <v>61</v>
      </c>
      <c r="C30" s="221"/>
      <c r="D30" s="346">
        <v>-9779</v>
      </c>
      <c r="E30" s="227"/>
      <c r="F30" s="346">
        <v>-9833</v>
      </c>
      <c r="G30" s="227"/>
      <c r="H30" s="346">
        <v>-5326</v>
      </c>
      <c r="I30" s="227"/>
      <c r="J30" s="346">
        <v>-4612</v>
      </c>
    </row>
    <row r="31" spans="1:10" ht="20.25" customHeight="1">
      <c r="A31" s="148" t="s">
        <v>248</v>
      </c>
      <c r="C31" s="221"/>
      <c r="D31" s="347">
        <v>3147</v>
      </c>
      <c r="E31" s="227"/>
      <c r="F31" s="347">
        <v>3832</v>
      </c>
      <c r="G31" s="227"/>
      <c r="H31" s="231">
        <v>0</v>
      </c>
      <c r="I31" s="225"/>
      <c r="J31" s="231">
        <v>0</v>
      </c>
    </row>
    <row r="32" spans="1:10" ht="20.25" customHeight="1">
      <c r="A32" s="147" t="s">
        <v>179</v>
      </c>
      <c r="C32" s="221"/>
      <c r="D32" s="207">
        <f>SUM(D29:D31)</f>
        <v>331467</v>
      </c>
      <c r="E32" s="227"/>
      <c r="F32" s="207">
        <f>SUM(F29:F31)</f>
        <v>225163</v>
      </c>
      <c r="G32" s="227"/>
      <c r="H32" s="207">
        <f>SUM(H29:H31)</f>
        <v>598860</v>
      </c>
      <c r="I32" s="227"/>
      <c r="J32" s="207">
        <f>SUM(J29:J31)</f>
        <v>669335</v>
      </c>
    </row>
    <row r="33" spans="1:14" ht="20.25" customHeight="1">
      <c r="A33" s="148" t="s">
        <v>268</v>
      </c>
      <c r="C33" s="221"/>
      <c r="D33" s="348">
        <v>-26793</v>
      </c>
      <c r="E33" s="227"/>
      <c r="F33" s="348">
        <v>299</v>
      </c>
      <c r="G33" s="227"/>
      <c r="H33" s="348">
        <v>-8426</v>
      </c>
      <c r="I33" s="227"/>
      <c r="J33" s="348">
        <v>10020</v>
      </c>
    </row>
    <row r="34" spans="1:14" ht="20.25" customHeight="1">
      <c r="A34" s="147" t="s">
        <v>127</v>
      </c>
      <c r="C34" s="167"/>
      <c r="D34" s="203">
        <f>SUM(D32:D33)</f>
        <v>304674</v>
      </c>
      <c r="E34" s="222"/>
      <c r="F34" s="203">
        <f>SUM(F32:F33)</f>
        <v>225462</v>
      </c>
      <c r="G34" s="222"/>
      <c r="H34" s="203">
        <f>SUM(H32:H33)</f>
        <v>590434</v>
      </c>
      <c r="I34" s="222"/>
      <c r="J34" s="203">
        <f>SUM(J32:J33)</f>
        <v>679355</v>
      </c>
    </row>
    <row r="35" spans="1:14" ht="20.25" customHeight="1">
      <c r="A35" s="216"/>
      <c r="C35" s="223"/>
      <c r="D35" s="227"/>
      <c r="E35" s="227"/>
      <c r="F35" s="227"/>
      <c r="G35" s="227"/>
      <c r="H35" s="227"/>
      <c r="I35" s="227"/>
      <c r="J35" s="227"/>
    </row>
    <row r="36" spans="1:14" ht="20.25" customHeight="1">
      <c r="A36" s="147" t="s">
        <v>76</v>
      </c>
      <c r="C36" s="349"/>
      <c r="D36" s="346"/>
      <c r="E36" s="346"/>
      <c r="F36" s="346"/>
      <c r="G36" s="346"/>
      <c r="H36" s="346"/>
      <c r="I36" s="346"/>
      <c r="J36" s="346"/>
    </row>
    <row r="37" spans="1:14" ht="20.25" customHeight="1">
      <c r="A37" s="155" t="s">
        <v>217</v>
      </c>
      <c r="C37" s="349"/>
      <c r="D37" s="346"/>
      <c r="E37" s="346"/>
      <c r="F37" s="346"/>
      <c r="G37" s="346"/>
      <c r="H37" s="346"/>
      <c r="I37" s="346"/>
      <c r="J37" s="346"/>
    </row>
    <row r="38" spans="1:14" ht="20.25" customHeight="1">
      <c r="A38" s="148" t="s">
        <v>142</v>
      </c>
      <c r="D38" s="227"/>
      <c r="E38" s="227"/>
      <c r="F38" s="227"/>
      <c r="G38" s="227"/>
      <c r="H38" s="227"/>
      <c r="I38" s="227"/>
      <c r="J38" s="227"/>
    </row>
    <row r="39" spans="1:14" ht="20.25" customHeight="1">
      <c r="A39" s="151" t="s">
        <v>154</v>
      </c>
      <c r="C39" s="349"/>
      <c r="D39" s="348">
        <v>-16583</v>
      </c>
      <c r="E39" s="346"/>
      <c r="F39" s="348">
        <v>-36138</v>
      </c>
      <c r="G39" s="346"/>
      <c r="H39" s="231">
        <v>0</v>
      </c>
      <c r="I39" s="232"/>
      <c r="J39" s="231">
        <v>0</v>
      </c>
    </row>
    <row r="40" spans="1:14" ht="20.25" customHeight="1">
      <c r="A40" s="147" t="s">
        <v>310</v>
      </c>
      <c r="C40" s="350"/>
      <c r="D40" s="227"/>
      <c r="E40" s="351"/>
      <c r="F40" s="227"/>
      <c r="G40" s="351"/>
      <c r="H40" s="352"/>
      <c r="I40" s="232"/>
      <c r="J40" s="352"/>
    </row>
    <row r="41" spans="1:14" s="212" customFormat="1" ht="20.25" customHeight="1">
      <c r="A41" s="147" t="s">
        <v>201</v>
      </c>
      <c r="B41" s="156"/>
      <c r="C41" s="353"/>
      <c r="D41" s="354">
        <f>SUM(D39)</f>
        <v>-16583</v>
      </c>
      <c r="E41" s="351"/>
      <c r="F41" s="354">
        <f>SUM(F39)</f>
        <v>-36138</v>
      </c>
      <c r="G41" s="351"/>
      <c r="H41" s="354">
        <f>SUM(H39)</f>
        <v>0</v>
      </c>
      <c r="I41" s="351"/>
      <c r="J41" s="354">
        <f>SUM(J39)</f>
        <v>0</v>
      </c>
      <c r="M41" s="217"/>
      <c r="N41" s="217"/>
    </row>
    <row r="42" spans="1:14" s="212" customFormat="1" ht="20.25" customHeight="1" thickBot="1">
      <c r="A42" s="147" t="s">
        <v>128</v>
      </c>
      <c r="B42" s="156"/>
      <c r="C42" s="353"/>
      <c r="D42" s="355">
        <f>SUM(D34,D41)</f>
        <v>288091</v>
      </c>
      <c r="E42" s="351"/>
      <c r="F42" s="355">
        <f>SUM(F34,F41)</f>
        <v>189324</v>
      </c>
      <c r="G42" s="351"/>
      <c r="H42" s="355">
        <f>SUM(H34,H41)</f>
        <v>590434</v>
      </c>
      <c r="I42" s="351"/>
      <c r="J42" s="355">
        <f>SUM(J34,J41)</f>
        <v>679355</v>
      </c>
      <c r="M42" s="217"/>
      <c r="N42" s="217"/>
    </row>
    <row r="43" spans="1:14" s="212" customFormat="1" ht="20.25" customHeight="1" thickTop="1">
      <c r="A43" s="147"/>
      <c r="B43" s="156"/>
      <c r="C43" s="353"/>
      <c r="D43" s="353"/>
      <c r="E43" s="353"/>
      <c r="F43" s="353"/>
      <c r="G43" s="353"/>
      <c r="H43" s="353"/>
      <c r="I43" s="353"/>
      <c r="J43" s="353"/>
    </row>
    <row r="44" spans="1:14" s="212" customFormat="1" ht="20.25" customHeight="1">
      <c r="A44" s="141" t="s">
        <v>11</v>
      </c>
      <c r="B44" s="142"/>
      <c r="C44" s="211"/>
      <c r="D44" s="211"/>
      <c r="E44" s="211"/>
      <c r="F44" s="211"/>
      <c r="G44" s="211"/>
      <c r="H44" s="211"/>
      <c r="I44" s="211"/>
      <c r="J44" s="211"/>
    </row>
    <row r="45" spans="1:14" s="212" customFormat="1" ht="20.25" customHeight="1">
      <c r="A45" s="213" t="s">
        <v>122</v>
      </c>
      <c r="B45" s="142"/>
      <c r="C45" s="211"/>
      <c r="D45" s="214"/>
      <c r="E45" s="211"/>
      <c r="F45" s="214"/>
      <c r="G45" s="211"/>
      <c r="H45" s="214"/>
      <c r="I45" s="211"/>
      <c r="J45" s="214"/>
    </row>
    <row r="46" spans="1:14" s="212" customFormat="1" ht="20.25" customHeight="1">
      <c r="A46" s="215"/>
      <c r="B46" s="215"/>
      <c r="C46" s="215"/>
      <c r="D46" s="215"/>
      <c r="E46" s="215"/>
      <c r="F46" s="215"/>
      <c r="G46" s="215"/>
      <c r="H46" s="215"/>
      <c r="I46" s="215"/>
      <c r="J46" s="215"/>
    </row>
    <row r="47" spans="1:14" s="212" customFormat="1" ht="20.25" customHeight="1">
      <c r="A47" s="215"/>
      <c r="B47" s="224"/>
      <c r="C47" s="211"/>
      <c r="D47" s="427" t="s">
        <v>51</v>
      </c>
      <c r="E47" s="427"/>
      <c r="F47" s="427"/>
      <c r="G47" s="216"/>
      <c r="H47" s="427" t="s">
        <v>52</v>
      </c>
      <c r="I47" s="427"/>
      <c r="J47" s="427"/>
    </row>
    <row r="48" spans="1:14" ht="20.25" customHeight="1">
      <c r="A48" s="216"/>
      <c r="B48" s="142"/>
      <c r="C48" s="153"/>
      <c r="D48" s="429" t="s">
        <v>53</v>
      </c>
      <c r="E48" s="429"/>
      <c r="F48" s="429"/>
      <c r="G48" s="218"/>
      <c r="H48" s="429" t="s">
        <v>54</v>
      </c>
      <c r="I48" s="429"/>
      <c r="J48" s="429"/>
    </row>
    <row r="49" spans="1:10" ht="20.25" customHeight="1">
      <c r="A49" s="216"/>
      <c r="B49" s="152"/>
      <c r="C49" s="153"/>
      <c r="D49" s="430" t="s">
        <v>180</v>
      </c>
      <c r="E49" s="430"/>
      <c r="F49" s="430"/>
      <c r="G49" s="218"/>
      <c r="H49" s="430" t="s">
        <v>180</v>
      </c>
      <c r="I49" s="430"/>
      <c r="J49" s="430"/>
    </row>
    <row r="50" spans="1:10" ht="20.25" customHeight="1">
      <c r="A50" s="216"/>
      <c r="B50" s="152"/>
      <c r="C50" s="153"/>
      <c r="D50" s="430" t="s">
        <v>274</v>
      </c>
      <c r="E50" s="430"/>
      <c r="F50" s="430"/>
      <c r="G50" s="218"/>
      <c r="H50" s="430" t="s">
        <v>274</v>
      </c>
      <c r="I50" s="430"/>
      <c r="J50" s="430"/>
    </row>
    <row r="51" spans="1:10" ht="20.25" customHeight="1">
      <c r="A51" s="216"/>
      <c r="B51" s="152"/>
      <c r="C51" s="219"/>
      <c r="D51" s="150" t="s">
        <v>238</v>
      </c>
      <c r="E51" s="154"/>
      <c r="F51" s="150" t="s">
        <v>227</v>
      </c>
      <c r="G51" s="154"/>
      <c r="H51" s="150" t="s">
        <v>238</v>
      </c>
      <c r="I51" s="154"/>
      <c r="J51" s="150" t="s">
        <v>227</v>
      </c>
    </row>
    <row r="52" spans="1:10" ht="20.25" customHeight="1">
      <c r="A52" s="217"/>
      <c r="B52" s="152"/>
      <c r="D52" s="428" t="s">
        <v>123</v>
      </c>
      <c r="E52" s="428"/>
      <c r="F52" s="428"/>
      <c r="G52" s="428"/>
      <c r="H52" s="428"/>
      <c r="I52" s="428"/>
      <c r="J52" s="428"/>
    </row>
    <row r="53" spans="1:10" ht="20.25" customHeight="1">
      <c r="A53" s="147" t="s">
        <v>71</v>
      </c>
      <c r="C53" s="349"/>
      <c r="D53" s="349"/>
      <c r="E53" s="349"/>
      <c r="F53" s="349"/>
      <c r="G53" s="349"/>
      <c r="H53" s="349"/>
      <c r="I53" s="349"/>
      <c r="J53" s="349"/>
    </row>
    <row r="54" spans="1:10" ht="20.25" customHeight="1">
      <c r="A54" s="148" t="s">
        <v>155</v>
      </c>
      <c r="C54" s="349"/>
      <c r="D54" s="225">
        <v>297395</v>
      </c>
      <c r="E54" s="232"/>
      <c r="F54" s="225">
        <v>216318</v>
      </c>
      <c r="G54" s="232"/>
      <c r="H54" s="225">
        <v>590434</v>
      </c>
      <c r="I54" s="346"/>
      <c r="J54" s="346">
        <v>679355</v>
      </c>
    </row>
    <row r="55" spans="1:10" ht="20.25" customHeight="1">
      <c r="A55" s="148" t="s">
        <v>62</v>
      </c>
      <c r="C55" s="349"/>
      <c r="D55" s="225">
        <v>7279</v>
      </c>
      <c r="E55" s="232"/>
      <c r="F55" s="232">
        <v>9144</v>
      </c>
      <c r="G55" s="232"/>
      <c r="H55" s="356">
        <v>0</v>
      </c>
      <c r="I55" s="346"/>
      <c r="J55" s="339">
        <v>0</v>
      </c>
    </row>
    <row r="56" spans="1:10" ht="20.25" customHeight="1" thickBot="1">
      <c r="A56" s="147" t="s">
        <v>127</v>
      </c>
      <c r="B56" s="183"/>
      <c r="C56" s="353"/>
      <c r="D56" s="355">
        <f>D34</f>
        <v>304674</v>
      </c>
      <c r="E56" s="351"/>
      <c r="F56" s="355">
        <f>SUM(F54:F55)</f>
        <v>225462</v>
      </c>
      <c r="G56" s="351"/>
      <c r="H56" s="355">
        <f>H34</f>
        <v>590434</v>
      </c>
      <c r="I56" s="351"/>
      <c r="J56" s="355">
        <f>SUM(J54:J55)</f>
        <v>679355</v>
      </c>
    </row>
    <row r="57" spans="1:10" ht="20.25" customHeight="1" thickTop="1">
      <c r="A57" s="147"/>
      <c r="B57" s="183"/>
      <c r="C57" s="353"/>
      <c r="D57" s="351"/>
      <c r="E57" s="351"/>
      <c r="F57" s="351"/>
      <c r="G57" s="351"/>
      <c r="H57" s="351"/>
      <c r="I57" s="351"/>
      <c r="J57" s="351"/>
    </row>
    <row r="58" spans="1:10" ht="20.25" customHeight="1">
      <c r="A58" s="147" t="s">
        <v>34</v>
      </c>
      <c r="C58" s="215"/>
      <c r="D58" s="346"/>
      <c r="E58" s="346"/>
      <c r="F58" s="346"/>
      <c r="G58" s="346"/>
      <c r="H58" s="346"/>
      <c r="I58" s="346"/>
      <c r="J58" s="346"/>
    </row>
    <row r="59" spans="1:10" ht="20.25" customHeight="1">
      <c r="A59" s="148" t="s">
        <v>155</v>
      </c>
      <c r="C59" s="215"/>
      <c r="D59" s="225">
        <v>280812</v>
      </c>
      <c r="E59" s="232"/>
      <c r="F59" s="232">
        <v>180180</v>
      </c>
      <c r="G59" s="232"/>
      <c r="H59" s="225">
        <v>590434</v>
      </c>
      <c r="I59" s="346"/>
      <c r="J59" s="346">
        <v>679355</v>
      </c>
    </row>
    <row r="60" spans="1:10" ht="20.25" customHeight="1">
      <c r="A60" s="148" t="s">
        <v>62</v>
      </c>
      <c r="C60" s="215"/>
      <c r="D60" s="357">
        <v>7279</v>
      </c>
      <c r="E60" s="232"/>
      <c r="F60" s="357">
        <v>9144</v>
      </c>
      <c r="G60" s="232"/>
      <c r="H60" s="356">
        <v>0</v>
      </c>
      <c r="I60" s="346"/>
      <c r="J60" s="356">
        <v>0</v>
      </c>
    </row>
    <row r="61" spans="1:10" ht="20.25" customHeight="1" thickBot="1">
      <c r="A61" s="147" t="s">
        <v>128</v>
      </c>
      <c r="C61" s="167"/>
      <c r="D61" s="324">
        <f>D42</f>
        <v>288091</v>
      </c>
      <c r="E61" s="222"/>
      <c r="F61" s="324">
        <f>SUM(F59:F60)</f>
        <v>189324</v>
      </c>
      <c r="G61" s="222"/>
      <c r="H61" s="324">
        <f>H42</f>
        <v>590434</v>
      </c>
      <c r="I61" s="222"/>
      <c r="J61" s="324">
        <f>SUM(J59:J60)</f>
        <v>679355</v>
      </c>
    </row>
    <row r="62" spans="1:10" ht="20.25" customHeight="1" thickTop="1">
      <c r="A62" s="147"/>
      <c r="D62" s="227"/>
      <c r="E62" s="227"/>
      <c r="F62" s="227"/>
      <c r="G62" s="227"/>
      <c r="H62" s="227"/>
      <c r="I62" s="227"/>
      <c r="J62" s="227"/>
    </row>
    <row r="63" spans="1:10" ht="20.25" customHeight="1">
      <c r="A63" s="147" t="s">
        <v>203</v>
      </c>
      <c r="D63" s="227"/>
      <c r="E63" s="227"/>
      <c r="F63" s="227"/>
      <c r="G63" s="227"/>
      <c r="H63" s="227"/>
      <c r="I63" s="227"/>
      <c r="J63" s="227"/>
    </row>
    <row r="64" spans="1:10" ht="20.25" customHeight="1" thickBot="1">
      <c r="A64" s="157" t="s">
        <v>204</v>
      </c>
      <c r="C64" s="358"/>
      <c r="D64" s="409">
        <f>D54/((591044298*2)/1000)</f>
        <v>0.25158435755690178</v>
      </c>
      <c r="E64" s="190"/>
      <c r="F64" s="409">
        <f>F54/((591044298*2)/1000)</f>
        <v>0.18299643591181386</v>
      </c>
      <c r="G64" s="190"/>
      <c r="H64" s="409">
        <f>H54/((591044298*2)/1000)</f>
        <v>0.49948371213285947</v>
      </c>
      <c r="I64" s="190"/>
      <c r="J64" s="409">
        <f>J54/((591044298*2)/1000)</f>
        <v>0.57470734621654374</v>
      </c>
    </row>
    <row r="65" ht="20.25" customHeight="1" thickTop="1"/>
  </sheetData>
  <sheetProtection sheet="1" formatCells="0" formatColumns="0" formatRows="0" insertColumns="0" insertRows="0" insertHyperlinks="0" deleteColumns="0" deleteRows="0" sort="0" autoFilter="0" pivotTables="0"/>
  <mergeCells count="18">
    <mergeCell ref="D49:F49"/>
    <mergeCell ref="H49:J49"/>
    <mergeCell ref="D50:F50"/>
    <mergeCell ref="H50:J50"/>
    <mergeCell ref="D52:J52"/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</mergeCells>
  <pageMargins left="0.8" right="0.8" top="0.48" bottom="0.4" header="0.4" footer="0.5"/>
  <pageSetup paperSize="9" scale="81" firstPageNumber="5" fitToWidth="0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4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showGridLines="0" view="pageBreakPreview" zoomScale="80" zoomScaleNormal="115" zoomScaleSheetLayoutView="80" workbookViewId="0">
      <selection activeCell="A61" sqref="A61"/>
    </sheetView>
  </sheetViews>
  <sheetFormatPr defaultColWidth="10.5703125" defaultRowHeight="20.25" customHeight="1"/>
  <cols>
    <col min="1" max="1" width="40.140625" style="226" customWidth="1"/>
    <col min="2" max="2" width="6.85546875" style="156" customWidth="1"/>
    <col min="3" max="3" width="4.85546875" style="217" customWidth="1"/>
    <col min="4" max="4" width="12.85546875" style="221" bestFit="1" customWidth="1"/>
    <col min="5" max="5" width="1.42578125" style="217" customWidth="1"/>
    <col min="6" max="6" width="12.85546875" style="221" bestFit="1" customWidth="1"/>
    <col min="7" max="7" width="1.42578125" style="217" customWidth="1"/>
    <col min="8" max="8" width="12.140625" style="221" customWidth="1"/>
    <col min="9" max="9" width="1.42578125" style="217" customWidth="1"/>
    <col min="10" max="10" width="12.140625" style="221" customWidth="1"/>
    <col min="11" max="16384" width="10.5703125" style="217"/>
  </cols>
  <sheetData>
    <row r="1" spans="1:10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0" s="212" customFormat="1" ht="20.25" customHeight="1">
      <c r="A2" s="213" t="s">
        <v>122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0" s="212" customFormat="1" ht="20.2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0" ht="20.25" customHeight="1">
      <c r="A4" s="215"/>
      <c r="B4" s="142"/>
      <c r="C4" s="211"/>
      <c r="D4" s="427" t="s">
        <v>51</v>
      </c>
      <c r="E4" s="427"/>
      <c r="F4" s="427"/>
      <c r="G4" s="216"/>
      <c r="H4" s="427" t="s">
        <v>52</v>
      </c>
      <c r="I4" s="427"/>
      <c r="J4" s="427"/>
    </row>
    <row r="5" spans="1:10" ht="20.25" customHeight="1">
      <c r="A5" s="216"/>
      <c r="B5" s="152"/>
      <c r="C5" s="153"/>
      <c r="D5" s="429" t="s">
        <v>53</v>
      </c>
      <c r="E5" s="429"/>
      <c r="F5" s="429"/>
      <c r="G5" s="218"/>
      <c r="H5" s="429" t="s">
        <v>54</v>
      </c>
      <c r="I5" s="429"/>
      <c r="J5" s="429"/>
    </row>
    <row r="6" spans="1:10" ht="20.25" customHeight="1">
      <c r="A6" s="216"/>
      <c r="B6" s="152"/>
      <c r="C6" s="153"/>
      <c r="D6" s="430" t="s">
        <v>275</v>
      </c>
      <c r="E6" s="431"/>
      <c r="F6" s="431"/>
      <c r="G6" s="218"/>
      <c r="H6" s="430" t="s">
        <v>275</v>
      </c>
      <c r="I6" s="431"/>
      <c r="J6" s="431"/>
    </row>
    <row r="7" spans="1:10" ht="20.25" customHeight="1">
      <c r="A7" s="216"/>
      <c r="B7" s="152"/>
      <c r="C7" s="153"/>
      <c r="D7" s="430" t="s">
        <v>274</v>
      </c>
      <c r="E7" s="430"/>
      <c r="F7" s="430"/>
      <c r="G7" s="218"/>
      <c r="H7" s="430" t="s">
        <v>274</v>
      </c>
      <c r="I7" s="430"/>
      <c r="J7" s="430"/>
    </row>
    <row r="8" spans="1:10" ht="20.25" customHeight="1">
      <c r="A8" s="216"/>
      <c r="B8" s="152" t="s">
        <v>0</v>
      </c>
      <c r="C8" s="219"/>
      <c r="D8" s="150" t="s">
        <v>238</v>
      </c>
      <c r="E8" s="154"/>
      <c r="F8" s="150" t="s">
        <v>227</v>
      </c>
      <c r="G8" s="154"/>
      <c r="H8" s="150" t="s">
        <v>238</v>
      </c>
      <c r="I8" s="154"/>
      <c r="J8" s="150" t="s">
        <v>227</v>
      </c>
    </row>
    <row r="9" spans="1:10" ht="20.25" customHeight="1">
      <c r="A9" s="217"/>
      <c r="B9" s="152"/>
      <c r="C9" s="153"/>
      <c r="D9" s="428" t="s">
        <v>123</v>
      </c>
      <c r="E9" s="428"/>
      <c r="F9" s="428"/>
      <c r="G9" s="428"/>
      <c r="H9" s="428"/>
      <c r="I9" s="428"/>
      <c r="J9" s="428"/>
    </row>
    <row r="10" spans="1:10" ht="20.25" customHeight="1">
      <c r="A10" s="155" t="s">
        <v>138</v>
      </c>
      <c r="D10" s="227"/>
      <c r="E10" s="227"/>
      <c r="F10" s="227"/>
      <c r="G10" s="227"/>
      <c r="H10" s="227"/>
      <c r="I10" s="227"/>
      <c r="J10" s="227"/>
    </row>
    <row r="11" spans="1:10" ht="20.25" customHeight="1">
      <c r="A11" s="148" t="s">
        <v>139</v>
      </c>
      <c r="D11" s="228"/>
      <c r="E11" s="227"/>
      <c r="F11" s="228"/>
      <c r="G11" s="227"/>
      <c r="H11" s="227"/>
      <c r="I11" s="227"/>
      <c r="J11" s="227"/>
    </row>
    <row r="12" spans="1:10" ht="20.25" customHeight="1">
      <c r="A12" s="148" t="s">
        <v>78</v>
      </c>
      <c r="B12" s="156">
        <v>8</v>
      </c>
      <c r="C12" s="220"/>
      <c r="D12" s="343">
        <v>10053314</v>
      </c>
      <c r="E12" s="228"/>
      <c r="F12" s="343">
        <v>11593933</v>
      </c>
      <c r="G12" s="228"/>
      <c r="H12" s="228">
        <v>6037157</v>
      </c>
      <c r="I12" s="228"/>
      <c r="J12" s="228">
        <v>6687882</v>
      </c>
    </row>
    <row r="13" spans="1:10" ht="20.25" hidden="1" customHeight="1">
      <c r="A13" s="216" t="s">
        <v>124</v>
      </c>
      <c r="B13" s="156">
        <v>3</v>
      </c>
      <c r="C13" s="220"/>
      <c r="D13" s="228"/>
      <c r="E13" s="228"/>
      <c r="F13" s="228"/>
      <c r="G13" s="228"/>
      <c r="H13" s="229"/>
      <c r="I13" s="228"/>
      <c r="J13" s="229"/>
    </row>
    <row r="14" spans="1:10" ht="20.25" hidden="1" customHeight="1">
      <c r="A14" s="216" t="s">
        <v>125</v>
      </c>
      <c r="C14" s="220"/>
      <c r="D14" s="228"/>
      <c r="E14" s="228"/>
      <c r="F14" s="228"/>
      <c r="G14" s="228"/>
      <c r="H14" s="228"/>
      <c r="I14" s="228"/>
      <c r="J14" s="228"/>
    </row>
    <row r="15" spans="1:10" ht="20.25" customHeight="1">
      <c r="A15" s="148" t="s">
        <v>267</v>
      </c>
      <c r="C15" s="220"/>
      <c r="D15" s="344">
        <v>0</v>
      </c>
      <c r="E15" s="344"/>
      <c r="F15" s="344">
        <v>0</v>
      </c>
      <c r="G15" s="344"/>
      <c r="H15" s="344">
        <v>1143980</v>
      </c>
      <c r="I15" s="344"/>
      <c r="J15" s="344">
        <v>1372586</v>
      </c>
    </row>
    <row r="16" spans="1:10" ht="20.25" hidden="1" customHeight="1">
      <c r="A16" s="148" t="s">
        <v>167</v>
      </c>
      <c r="C16" s="220"/>
      <c r="D16" s="344"/>
      <c r="E16" s="344"/>
      <c r="F16" s="344"/>
      <c r="G16" s="344"/>
      <c r="H16" s="344"/>
      <c r="I16" s="344"/>
      <c r="J16" s="344"/>
    </row>
    <row r="17" spans="1:10" ht="20.25" hidden="1" customHeight="1">
      <c r="A17" s="345" t="s">
        <v>169</v>
      </c>
      <c r="C17" s="220"/>
      <c r="D17" s="344"/>
      <c r="E17" s="344"/>
      <c r="F17" s="344"/>
      <c r="G17" s="344"/>
      <c r="H17" s="344"/>
      <c r="I17" s="344"/>
      <c r="J17" s="344"/>
    </row>
    <row r="18" spans="1:10" ht="15" hidden="1">
      <c r="A18" s="345" t="s">
        <v>170</v>
      </c>
      <c r="C18" s="220"/>
      <c r="D18" s="228"/>
      <c r="E18" s="344"/>
      <c r="F18" s="228"/>
      <c r="G18" s="344"/>
      <c r="H18" s="228"/>
      <c r="I18" s="344"/>
      <c r="J18" s="228"/>
    </row>
    <row r="19" spans="1:10" ht="20.25" customHeight="1">
      <c r="A19" s="148" t="s">
        <v>192</v>
      </c>
      <c r="B19" s="156">
        <v>6</v>
      </c>
      <c r="C19" s="220"/>
      <c r="D19" s="344">
        <v>0</v>
      </c>
      <c r="E19" s="344"/>
      <c r="F19" s="344">
        <v>0</v>
      </c>
      <c r="G19" s="344"/>
      <c r="H19" s="344">
        <v>15404</v>
      </c>
      <c r="I19" s="344"/>
      <c r="J19" s="344">
        <v>13668</v>
      </c>
    </row>
    <row r="20" spans="1:10" ht="20.25" customHeight="1">
      <c r="A20" s="216" t="s">
        <v>12</v>
      </c>
      <c r="C20" s="220"/>
      <c r="D20" s="343">
        <v>235621</v>
      </c>
      <c r="E20" s="228"/>
      <c r="F20" s="343">
        <v>288648</v>
      </c>
      <c r="G20" s="228"/>
      <c r="H20" s="228">
        <v>188655</v>
      </c>
      <c r="I20" s="228"/>
      <c r="J20" s="228">
        <v>105062</v>
      </c>
    </row>
    <row r="21" spans="1:10" ht="20.25" customHeight="1">
      <c r="A21" s="147" t="s">
        <v>140</v>
      </c>
      <c r="C21" s="167"/>
      <c r="D21" s="203">
        <f>SUM(D12:D20)</f>
        <v>10288935</v>
      </c>
      <c r="E21" s="222"/>
      <c r="F21" s="203">
        <f>SUM(F12:F20)</f>
        <v>11882581</v>
      </c>
      <c r="G21" s="222"/>
      <c r="H21" s="203">
        <f>SUM(H12:H20)</f>
        <v>7385196</v>
      </c>
      <c r="I21" s="222"/>
      <c r="J21" s="203">
        <f>SUM(J12:J20)</f>
        <v>8179198</v>
      </c>
    </row>
    <row r="22" spans="1:10" ht="20.25" customHeight="1">
      <c r="A22" s="147"/>
      <c r="C22" s="167"/>
      <c r="D22" s="222"/>
      <c r="E22" s="222"/>
      <c r="F22" s="222"/>
      <c r="G22" s="222"/>
      <c r="H22" s="222"/>
      <c r="I22" s="222"/>
      <c r="J22" s="222"/>
    </row>
    <row r="23" spans="1:10" ht="20.25" customHeight="1">
      <c r="A23" s="155" t="s">
        <v>24</v>
      </c>
      <c r="C23" s="221"/>
      <c r="D23" s="228"/>
      <c r="E23" s="227"/>
      <c r="F23" s="228"/>
      <c r="G23" s="227"/>
      <c r="H23" s="228"/>
      <c r="I23" s="227"/>
      <c r="J23" s="228"/>
    </row>
    <row r="24" spans="1:10" ht="20.25" customHeight="1">
      <c r="A24" s="148" t="s">
        <v>126</v>
      </c>
      <c r="C24" s="221"/>
      <c r="D24" s="228">
        <v>8144019</v>
      </c>
      <c r="E24" s="227"/>
      <c r="F24" s="228">
        <v>8956213</v>
      </c>
      <c r="G24" s="227"/>
      <c r="H24" s="228">
        <v>5261471</v>
      </c>
      <c r="I24" s="227"/>
      <c r="J24" s="228">
        <v>5553410</v>
      </c>
    </row>
    <row r="25" spans="1:10" ht="20.25" customHeight="1">
      <c r="A25" s="148" t="s">
        <v>141</v>
      </c>
      <c r="C25" s="215"/>
      <c r="D25" s="229">
        <v>256694</v>
      </c>
      <c r="E25" s="346"/>
      <c r="F25" s="229">
        <v>366956</v>
      </c>
      <c r="G25" s="346"/>
      <c r="H25" s="228">
        <v>287211</v>
      </c>
      <c r="I25" s="346"/>
      <c r="J25" s="228">
        <v>334798</v>
      </c>
    </row>
    <row r="26" spans="1:10" ht="20.25" customHeight="1">
      <c r="A26" s="216" t="s">
        <v>26</v>
      </c>
      <c r="C26" s="215"/>
      <c r="D26" s="229">
        <v>1062597</v>
      </c>
      <c r="E26" s="346"/>
      <c r="F26" s="229">
        <v>1047312</v>
      </c>
      <c r="G26" s="346"/>
      <c r="H26" s="228">
        <v>491268</v>
      </c>
      <c r="I26" s="346"/>
      <c r="J26" s="228">
        <v>542614</v>
      </c>
    </row>
    <row r="27" spans="1:10" ht="20.25" customHeight="1">
      <c r="A27" s="147" t="s">
        <v>25</v>
      </c>
      <c r="C27" s="167"/>
      <c r="D27" s="203">
        <f>SUM(D24:D26)</f>
        <v>9463310</v>
      </c>
      <c r="E27" s="222"/>
      <c r="F27" s="203">
        <f>SUM(F24:F26)</f>
        <v>10370481</v>
      </c>
      <c r="G27" s="222"/>
      <c r="H27" s="203">
        <f>SUM(H24:H26)</f>
        <v>6039950</v>
      </c>
      <c r="I27" s="222"/>
      <c r="J27" s="203">
        <f>SUM(J24:J26)</f>
        <v>6430822</v>
      </c>
    </row>
    <row r="28" spans="1:10" ht="20.25" customHeight="1">
      <c r="A28" s="147"/>
      <c r="C28" s="221"/>
      <c r="D28" s="227"/>
      <c r="E28" s="227"/>
      <c r="F28" s="227"/>
      <c r="G28" s="227"/>
      <c r="H28" s="227"/>
      <c r="I28" s="227"/>
      <c r="J28" s="227"/>
    </row>
    <row r="29" spans="1:10" ht="20.25" customHeight="1">
      <c r="A29" s="147" t="s">
        <v>188</v>
      </c>
      <c r="C29" s="221"/>
      <c r="D29" s="207">
        <f>D21-D27</f>
        <v>825625</v>
      </c>
      <c r="E29" s="222"/>
      <c r="F29" s="207">
        <f>F21-F27</f>
        <v>1512100</v>
      </c>
      <c r="G29" s="222"/>
      <c r="H29" s="207">
        <f>H21-H27</f>
        <v>1345246</v>
      </c>
      <c r="I29" s="222"/>
      <c r="J29" s="207">
        <f>J21-J27</f>
        <v>1748376</v>
      </c>
    </row>
    <row r="30" spans="1:10" ht="20.25" customHeight="1">
      <c r="A30" s="148" t="s">
        <v>61</v>
      </c>
      <c r="C30" s="221"/>
      <c r="D30" s="346">
        <v>-28126</v>
      </c>
      <c r="E30" s="227"/>
      <c r="F30" s="346">
        <v>-42235</v>
      </c>
      <c r="G30" s="227"/>
      <c r="H30" s="346">
        <v>-16445</v>
      </c>
      <c r="I30" s="227"/>
      <c r="J30" s="346">
        <v>-26493</v>
      </c>
    </row>
    <row r="31" spans="1:10" ht="20.25" customHeight="1">
      <c r="A31" s="148" t="s">
        <v>248</v>
      </c>
      <c r="B31" s="156">
        <v>6</v>
      </c>
      <c r="C31" s="221"/>
      <c r="D31" s="347">
        <v>8647</v>
      </c>
      <c r="E31" s="227"/>
      <c r="F31" s="347">
        <v>11737</v>
      </c>
      <c r="G31" s="227"/>
      <c r="H31" s="231">
        <v>0</v>
      </c>
      <c r="I31" s="225"/>
      <c r="J31" s="231">
        <v>0</v>
      </c>
    </row>
    <row r="32" spans="1:10" ht="20.25" customHeight="1">
      <c r="A32" s="147" t="s">
        <v>179</v>
      </c>
      <c r="C32" s="221"/>
      <c r="D32" s="207">
        <f>SUM(D29:D31)</f>
        <v>806146</v>
      </c>
      <c r="E32" s="227"/>
      <c r="F32" s="207">
        <f>SUM(F29:F31)</f>
        <v>1481602</v>
      </c>
      <c r="G32" s="227"/>
      <c r="H32" s="207">
        <f>SUM(H29:H31)</f>
        <v>1328801</v>
      </c>
      <c r="I32" s="227"/>
      <c r="J32" s="207">
        <f>SUM(J29:J31)</f>
        <v>1721883</v>
      </c>
    </row>
    <row r="33" spans="1:14" ht="20.25" customHeight="1">
      <c r="A33" s="148" t="s">
        <v>215</v>
      </c>
      <c r="C33" s="221"/>
      <c r="D33" s="348">
        <v>-77146</v>
      </c>
      <c r="E33" s="227"/>
      <c r="F33" s="348">
        <v>-91797</v>
      </c>
      <c r="G33" s="227"/>
      <c r="H33" s="348">
        <v>-22257</v>
      </c>
      <c r="I33" s="227"/>
      <c r="J33" s="348">
        <v>-9386</v>
      </c>
    </row>
    <row r="34" spans="1:14" ht="20.25" customHeight="1">
      <c r="A34" s="147" t="s">
        <v>127</v>
      </c>
      <c r="C34" s="167"/>
      <c r="D34" s="203">
        <f>SUM(D32:D33)</f>
        <v>729000</v>
      </c>
      <c r="E34" s="222"/>
      <c r="F34" s="203">
        <f>SUM(F32:F33)</f>
        <v>1389805</v>
      </c>
      <c r="G34" s="222"/>
      <c r="H34" s="203">
        <f>SUM(H32:H33)</f>
        <v>1306544</v>
      </c>
      <c r="I34" s="222"/>
      <c r="J34" s="203">
        <f>SUM(J32:J33)</f>
        <v>1712497</v>
      </c>
    </row>
    <row r="35" spans="1:14" ht="20.25" customHeight="1">
      <c r="A35" s="216"/>
      <c r="C35" s="223"/>
      <c r="D35" s="227"/>
      <c r="E35" s="227"/>
      <c r="F35" s="227"/>
      <c r="G35" s="227"/>
      <c r="H35" s="227"/>
      <c r="I35" s="227"/>
      <c r="J35" s="227"/>
    </row>
    <row r="36" spans="1:14" ht="20.25" customHeight="1">
      <c r="A36" s="147" t="s">
        <v>76</v>
      </c>
      <c r="C36" s="349"/>
      <c r="D36" s="346"/>
      <c r="E36" s="346"/>
      <c r="F36" s="346"/>
      <c r="G36" s="346"/>
      <c r="H36" s="346"/>
      <c r="I36" s="346"/>
      <c r="J36" s="346"/>
    </row>
    <row r="37" spans="1:14" ht="20.25" customHeight="1">
      <c r="A37" s="155" t="s">
        <v>217</v>
      </c>
      <c r="C37" s="349"/>
      <c r="D37" s="346"/>
      <c r="E37" s="346"/>
      <c r="F37" s="346"/>
      <c r="G37" s="346"/>
      <c r="H37" s="346"/>
      <c r="I37" s="346"/>
      <c r="J37" s="346"/>
    </row>
    <row r="38" spans="1:14" ht="20.25" customHeight="1">
      <c r="A38" s="148" t="s">
        <v>142</v>
      </c>
      <c r="D38" s="227"/>
      <c r="E38" s="227"/>
      <c r="F38" s="227"/>
      <c r="G38" s="227"/>
      <c r="H38" s="227"/>
      <c r="I38" s="227"/>
      <c r="J38" s="227"/>
    </row>
    <row r="39" spans="1:14" ht="20.25" customHeight="1">
      <c r="A39" s="151" t="s">
        <v>154</v>
      </c>
      <c r="C39" s="349"/>
      <c r="D39" s="348">
        <v>-10079</v>
      </c>
      <c r="E39" s="346"/>
      <c r="F39" s="348">
        <v>-12549</v>
      </c>
      <c r="G39" s="346"/>
      <c r="H39" s="231">
        <v>0</v>
      </c>
      <c r="I39" s="232"/>
      <c r="J39" s="231">
        <v>0</v>
      </c>
    </row>
    <row r="40" spans="1:14" ht="20.25" customHeight="1">
      <c r="A40" s="147" t="s">
        <v>310</v>
      </c>
      <c r="C40" s="350"/>
      <c r="D40" s="227"/>
      <c r="E40" s="351"/>
      <c r="F40" s="227"/>
      <c r="G40" s="351"/>
      <c r="H40" s="352"/>
      <c r="I40" s="232"/>
      <c r="J40" s="352"/>
    </row>
    <row r="41" spans="1:14" s="212" customFormat="1" ht="20.25" customHeight="1">
      <c r="A41" s="147" t="s">
        <v>201</v>
      </c>
      <c r="B41" s="156"/>
      <c r="C41" s="353"/>
      <c r="D41" s="354">
        <f>SUM(D39)</f>
        <v>-10079</v>
      </c>
      <c r="E41" s="351"/>
      <c r="F41" s="354">
        <f>SUM(F39)</f>
        <v>-12549</v>
      </c>
      <c r="G41" s="351"/>
      <c r="H41" s="354">
        <f>SUM(H39)</f>
        <v>0</v>
      </c>
      <c r="I41" s="351"/>
      <c r="J41" s="354">
        <f>SUM(J39)</f>
        <v>0</v>
      </c>
      <c r="M41" s="217"/>
      <c r="N41" s="217"/>
    </row>
    <row r="42" spans="1:14" s="212" customFormat="1" ht="20.25" customHeight="1" thickBot="1">
      <c r="A42" s="147" t="s">
        <v>128</v>
      </c>
      <c r="B42" s="156"/>
      <c r="C42" s="353"/>
      <c r="D42" s="355">
        <f>SUM(D34,D41)</f>
        <v>718921</v>
      </c>
      <c r="E42" s="351"/>
      <c r="F42" s="355">
        <f>SUM(F34,F41)</f>
        <v>1377256</v>
      </c>
      <c r="G42" s="351"/>
      <c r="H42" s="355">
        <f>SUM(H34,H41)</f>
        <v>1306544</v>
      </c>
      <c r="I42" s="351"/>
      <c r="J42" s="355">
        <f>SUM(J34,J41)</f>
        <v>1712497</v>
      </c>
      <c r="M42" s="217"/>
      <c r="N42" s="217"/>
    </row>
    <row r="43" spans="1:14" s="212" customFormat="1" ht="20.25" customHeight="1" thickTop="1">
      <c r="A43" s="147"/>
      <c r="B43" s="156"/>
      <c r="C43" s="353"/>
      <c r="D43" s="353"/>
      <c r="E43" s="353"/>
      <c r="F43" s="353"/>
      <c r="G43" s="353"/>
      <c r="H43" s="353"/>
      <c r="I43" s="353"/>
      <c r="J43" s="353"/>
    </row>
    <row r="44" spans="1:14" s="212" customFormat="1" ht="20.25" customHeight="1">
      <c r="A44" s="141" t="s">
        <v>11</v>
      </c>
      <c r="B44" s="142"/>
      <c r="C44" s="211"/>
      <c r="D44" s="211"/>
      <c r="E44" s="211"/>
      <c r="F44" s="211"/>
      <c r="G44" s="211"/>
      <c r="H44" s="211"/>
      <c r="I44" s="211"/>
      <c r="J44" s="211"/>
    </row>
    <row r="45" spans="1:14" s="212" customFormat="1" ht="20.25" customHeight="1">
      <c r="A45" s="213" t="s">
        <v>122</v>
      </c>
      <c r="B45" s="142"/>
      <c r="C45" s="211"/>
      <c r="D45" s="214"/>
      <c r="E45" s="211"/>
      <c r="F45" s="214"/>
      <c r="G45" s="211"/>
      <c r="H45" s="214"/>
      <c r="I45" s="211"/>
      <c r="J45" s="214"/>
    </row>
    <row r="46" spans="1:14" s="212" customFormat="1" ht="20.25" customHeight="1">
      <c r="A46" s="215"/>
      <c r="B46" s="215"/>
      <c r="C46" s="215"/>
      <c r="D46" s="215"/>
      <c r="E46" s="215"/>
      <c r="F46" s="215"/>
      <c r="G46" s="215"/>
      <c r="H46" s="215"/>
      <c r="I46" s="215"/>
      <c r="J46" s="215"/>
    </row>
    <row r="47" spans="1:14" s="212" customFormat="1" ht="20.25" customHeight="1">
      <c r="A47" s="215"/>
      <c r="B47" s="224"/>
      <c r="C47" s="211"/>
      <c r="D47" s="427" t="s">
        <v>51</v>
      </c>
      <c r="E47" s="427"/>
      <c r="F47" s="427"/>
      <c r="G47" s="216"/>
      <c r="H47" s="427" t="s">
        <v>52</v>
      </c>
      <c r="I47" s="427"/>
      <c r="J47" s="427"/>
    </row>
    <row r="48" spans="1:14" ht="20.25" customHeight="1">
      <c r="A48" s="216"/>
      <c r="B48" s="142"/>
      <c r="C48" s="153"/>
      <c r="D48" s="429" t="s">
        <v>53</v>
      </c>
      <c r="E48" s="429"/>
      <c r="F48" s="429"/>
      <c r="G48" s="218"/>
      <c r="H48" s="429" t="s">
        <v>54</v>
      </c>
      <c r="I48" s="429"/>
      <c r="J48" s="429"/>
    </row>
    <row r="49" spans="1:10" ht="20.25" customHeight="1">
      <c r="A49" s="216"/>
      <c r="B49" s="152"/>
      <c r="C49" s="153"/>
      <c r="D49" s="430" t="s">
        <v>275</v>
      </c>
      <c r="E49" s="431"/>
      <c r="F49" s="431"/>
      <c r="G49" s="218"/>
      <c r="H49" s="430" t="s">
        <v>275</v>
      </c>
      <c r="I49" s="431"/>
      <c r="J49" s="431"/>
    </row>
    <row r="50" spans="1:10" ht="20.25" customHeight="1">
      <c r="A50" s="216"/>
      <c r="B50" s="152"/>
      <c r="C50" s="153"/>
      <c r="D50" s="430" t="s">
        <v>274</v>
      </c>
      <c r="E50" s="430"/>
      <c r="F50" s="430"/>
      <c r="G50" s="218"/>
      <c r="H50" s="430" t="s">
        <v>274</v>
      </c>
      <c r="I50" s="430"/>
      <c r="J50" s="430"/>
    </row>
    <row r="51" spans="1:10" ht="20.25" customHeight="1">
      <c r="A51" s="216"/>
      <c r="B51" s="152"/>
      <c r="C51" s="219"/>
      <c r="D51" s="150" t="s">
        <v>238</v>
      </c>
      <c r="E51" s="154"/>
      <c r="F51" s="150" t="s">
        <v>227</v>
      </c>
      <c r="G51" s="154"/>
      <c r="H51" s="150" t="s">
        <v>238</v>
      </c>
      <c r="I51" s="154"/>
      <c r="J51" s="150" t="s">
        <v>227</v>
      </c>
    </row>
    <row r="52" spans="1:10" ht="20.25" customHeight="1">
      <c r="A52" s="217"/>
      <c r="B52" s="152"/>
      <c r="D52" s="428" t="s">
        <v>123</v>
      </c>
      <c r="E52" s="428"/>
      <c r="F52" s="428"/>
      <c r="G52" s="428"/>
      <c r="H52" s="428"/>
      <c r="I52" s="428"/>
      <c r="J52" s="428"/>
    </row>
    <row r="53" spans="1:10" ht="20.25" customHeight="1">
      <c r="A53" s="147" t="s">
        <v>71</v>
      </c>
      <c r="C53" s="349"/>
      <c r="D53" s="349"/>
      <c r="E53" s="349"/>
      <c r="F53" s="349"/>
      <c r="G53" s="349"/>
      <c r="H53" s="349"/>
      <c r="I53" s="349"/>
      <c r="J53" s="349"/>
    </row>
    <row r="54" spans="1:10" ht="20.25" customHeight="1">
      <c r="A54" s="148" t="s">
        <v>155</v>
      </c>
      <c r="C54" s="349"/>
      <c r="D54" s="225">
        <v>709342</v>
      </c>
      <c r="E54" s="232"/>
      <c r="F54" s="225">
        <v>1366769</v>
      </c>
      <c r="G54" s="232"/>
      <c r="H54" s="225">
        <v>1306544</v>
      </c>
      <c r="I54" s="346"/>
      <c r="J54" s="346">
        <v>1712497</v>
      </c>
    </row>
    <row r="55" spans="1:10" ht="20.25" customHeight="1">
      <c r="A55" s="148" t="s">
        <v>62</v>
      </c>
      <c r="C55" s="349"/>
      <c r="D55" s="225">
        <v>19658</v>
      </c>
      <c r="E55" s="232"/>
      <c r="F55" s="232">
        <v>23036</v>
      </c>
      <c r="G55" s="232"/>
      <c r="H55" s="356">
        <v>0</v>
      </c>
      <c r="I55" s="346"/>
      <c r="J55" s="339">
        <v>0</v>
      </c>
    </row>
    <row r="56" spans="1:10" ht="20.25" customHeight="1" thickBot="1">
      <c r="A56" s="147" t="s">
        <v>127</v>
      </c>
      <c r="B56" s="183"/>
      <c r="C56" s="353"/>
      <c r="D56" s="355">
        <f>D34</f>
        <v>729000</v>
      </c>
      <c r="E56" s="351"/>
      <c r="F56" s="355">
        <f>SUM(F54:F55)</f>
        <v>1389805</v>
      </c>
      <c r="G56" s="351"/>
      <c r="H56" s="355">
        <f>H34</f>
        <v>1306544</v>
      </c>
      <c r="I56" s="351"/>
      <c r="J56" s="355">
        <f>SUM(J54:J55)</f>
        <v>1712497</v>
      </c>
    </row>
    <row r="57" spans="1:10" ht="20.25" customHeight="1" thickTop="1">
      <c r="A57" s="147"/>
      <c r="B57" s="183"/>
      <c r="C57" s="353"/>
      <c r="D57" s="351"/>
      <c r="E57" s="351"/>
      <c r="F57" s="351"/>
      <c r="G57" s="351"/>
      <c r="H57" s="351"/>
      <c r="I57" s="351"/>
      <c r="J57" s="351"/>
    </row>
    <row r="58" spans="1:10" ht="20.25" customHeight="1">
      <c r="A58" s="147" t="s">
        <v>34</v>
      </c>
      <c r="C58" s="215"/>
      <c r="D58" s="346"/>
      <c r="E58" s="346"/>
      <c r="F58" s="346"/>
      <c r="G58" s="346"/>
      <c r="H58" s="346"/>
      <c r="I58" s="346"/>
      <c r="J58" s="346"/>
    </row>
    <row r="59" spans="1:10" ht="20.25" customHeight="1">
      <c r="A59" s="148" t="s">
        <v>155</v>
      </c>
      <c r="C59" s="215"/>
      <c r="D59" s="225">
        <v>699263</v>
      </c>
      <c r="E59" s="232"/>
      <c r="F59" s="232">
        <v>1354220</v>
      </c>
      <c r="G59" s="232"/>
      <c r="H59" s="225">
        <v>1306544</v>
      </c>
      <c r="I59" s="346"/>
      <c r="J59" s="346">
        <v>1712497</v>
      </c>
    </row>
    <row r="60" spans="1:10" ht="20.25" customHeight="1">
      <c r="A60" s="148" t="s">
        <v>62</v>
      </c>
      <c r="C60" s="215"/>
      <c r="D60" s="357">
        <v>19658</v>
      </c>
      <c r="E60" s="232"/>
      <c r="F60" s="357">
        <v>23036</v>
      </c>
      <c r="G60" s="232"/>
      <c r="H60" s="356">
        <v>0</v>
      </c>
      <c r="I60" s="346"/>
      <c r="J60" s="356">
        <v>0</v>
      </c>
    </row>
    <row r="61" spans="1:10" ht="20.25" customHeight="1" thickBot="1">
      <c r="A61" s="147" t="s">
        <v>128</v>
      </c>
      <c r="C61" s="167"/>
      <c r="D61" s="324">
        <f>D42</f>
        <v>718921</v>
      </c>
      <c r="E61" s="222"/>
      <c r="F61" s="324">
        <f>SUM(F59:F60)</f>
        <v>1377256</v>
      </c>
      <c r="G61" s="222"/>
      <c r="H61" s="324">
        <f>H42</f>
        <v>1306544</v>
      </c>
      <c r="I61" s="222"/>
      <c r="J61" s="324">
        <f>SUM(J59:J60)</f>
        <v>1712497</v>
      </c>
    </row>
    <row r="62" spans="1:10" ht="20.25" customHeight="1" thickTop="1">
      <c r="A62" s="147"/>
      <c r="D62" s="227"/>
      <c r="E62" s="227"/>
      <c r="F62" s="227"/>
      <c r="G62" s="227"/>
      <c r="H62" s="227"/>
      <c r="I62" s="227"/>
      <c r="J62" s="227"/>
    </row>
    <row r="63" spans="1:10" ht="20.25" customHeight="1">
      <c r="A63" s="147" t="s">
        <v>203</v>
      </c>
      <c r="D63" s="227"/>
      <c r="E63" s="227"/>
      <c r="F63" s="227"/>
      <c r="G63" s="227"/>
      <c r="H63" s="227"/>
      <c r="I63" s="227"/>
      <c r="J63" s="227"/>
    </row>
    <row r="64" spans="1:10" ht="20.25" customHeight="1" thickBot="1">
      <c r="A64" s="157" t="s">
        <v>204</v>
      </c>
      <c r="C64" s="358"/>
      <c r="D64" s="409">
        <f>D54/((591044298*2)/1000)</f>
        <v>0.60007515714160575</v>
      </c>
      <c r="E64" s="190"/>
      <c r="F64" s="409">
        <f>F54/((591044298*2)/1000)</f>
        <v>1.1562322863319461</v>
      </c>
      <c r="G64" s="190"/>
      <c r="H64" s="409">
        <f>H54/((591044298*2)/1000)</f>
        <v>1.1052843284514693</v>
      </c>
      <c r="I64" s="190"/>
      <c r="J64" s="409">
        <f>J54/((591044298*2)/1000)</f>
        <v>1.4487044421161137</v>
      </c>
    </row>
    <row r="65" ht="20.25" customHeight="1" thickTop="1"/>
  </sheetData>
  <sheetProtection sheet="1" formatCells="0" formatColumns="0" formatRows="0" insertColumns="0" insertRows="0" insertHyperlinks="0" deleteColumns="0" deleteRows="0" sort="0" autoFilter="0" pivotTables="0"/>
  <mergeCells count="18"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  <mergeCell ref="D49:F49"/>
    <mergeCell ref="H49:J49"/>
    <mergeCell ref="D50:F50"/>
    <mergeCell ref="H50:J50"/>
    <mergeCell ref="D52:J52"/>
  </mergeCells>
  <pageMargins left="0.8" right="0.8" top="0.48" bottom="0.4" header="0.4" footer="0.5"/>
  <pageSetup paperSize="9" scale="81" firstPageNumber="7" fitToWidth="0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43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5"/>
  <sheetViews>
    <sheetView showGridLines="0" topLeftCell="A25" zoomScale="70" zoomScaleNormal="70" zoomScaleSheetLayoutView="55" workbookViewId="0">
      <selection activeCell="R12" sqref="R12"/>
    </sheetView>
  </sheetViews>
  <sheetFormatPr defaultColWidth="10.5703125" defaultRowHeight="18.95" customHeight="1"/>
  <cols>
    <col min="1" max="1" width="28.7109375" style="216" customWidth="1"/>
    <col min="2" max="2" width="24.28515625" style="216" customWidth="1"/>
    <col min="3" max="3" width="5.42578125" style="257" bestFit="1" customWidth="1"/>
    <col min="4" max="4" width="12.5703125" style="221" customWidth="1"/>
    <col min="5" max="5" width="0.5703125" style="221" customWidth="1"/>
    <col min="6" max="6" width="11.5703125" style="221" customWidth="1"/>
    <col min="7" max="7" width="0.5703125" style="221" customWidth="1"/>
    <col min="8" max="8" width="12.5703125" style="221" customWidth="1"/>
    <col min="9" max="9" width="0.5703125" style="221" customWidth="1"/>
    <col min="10" max="10" width="14.5703125" style="221" customWidth="1"/>
    <col min="11" max="11" width="0.5703125" style="221" customWidth="1"/>
    <col min="12" max="12" width="12.5703125" style="221" customWidth="1"/>
    <col min="13" max="13" width="0.5703125" style="216" customWidth="1"/>
    <col min="14" max="14" width="13.5703125" style="221" customWidth="1"/>
    <col min="15" max="15" width="0.5703125" style="221" customWidth="1"/>
    <col min="16" max="16" width="13.5703125" style="221" customWidth="1"/>
    <col min="17" max="17" width="0.5703125" style="216" customWidth="1"/>
    <col min="18" max="18" width="13.42578125" style="221" customWidth="1"/>
    <col min="19" max="19" width="0.5703125" style="216" customWidth="1"/>
    <col min="20" max="20" width="13.85546875" style="216" customWidth="1"/>
    <col min="21" max="21" width="0.5703125" style="216" customWidth="1"/>
    <col min="22" max="22" width="14.85546875" style="216" customWidth="1"/>
    <col min="23" max="23" width="0.5703125" style="216" customWidth="1"/>
    <col min="24" max="24" width="13.85546875" style="216" customWidth="1"/>
    <col min="25" max="25" width="0.42578125" style="216" customWidth="1"/>
    <col min="26" max="16384" width="10.5703125" style="216"/>
  </cols>
  <sheetData>
    <row r="1" spans="1:24" ht="18.95" customHeight="1">
      <c r="A1" s="141" t="s">
        <v>11</v>
      </c>
      <c r="B1" s="141"/>
      <c r="C1" s="142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</row>
    <row r="2" spans="1:24" ht="18.95" customHeight="1">
      <c r="A2" s="145" t="s">
        <v>130</v>
      </c>
      <c r="B2" s="145"/>
      <c r="C2" s="142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</row>
    <row r="3" spans="1:24" ht="18.95" customHeight="1">
      <c r="A3" s="238"/>
      <c r="B3" s="238"/>
      <c r="C3" s="239"/>
      <c r="D3" s="240"/>
      <c r="E3" s="240"/>
      <c r="F3" s="240"/>
      <c r="G3" s="240"/>
      <c r="H3" s="241"/>
      <c r="I3" s="238"/>
      <c r="J3" s="241"/>
      <c r="K3" s="238"/>
      <c r="L3" s="238"/>
      <c r="M3" s="238"/>
      <c r="N3" s="238"/>
      <c r="O3" s="238"/>
      <c r="P3" s="238"/>
      <c r="Q3" s="238"/>
      <c r="R3" s="238"/>
      <c r="S3" s="238"/>
      <c r="T3" s="240"/>
      <c r="U3" s="238"/>
      <c r="V3" s="238"/>
      <c r="W3" s="238"/>
      <c r="X3" s="242"/>
    </row>
    <row r="4" spans="1:24" ht="18.95" customHeight="1">
      <c r="A4" s="238"/>
      <c r="B4" s="238"/>
      <c r="C4" s="239"/>
      <c r="D4" s="433" t="s">
        <v>35</v>
      </c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</row>
    <row r="5" spans="1:24" ht="18.95" customHeight="1">
      <c r="A5" s="238"/>
      <c r="B5" s="238"/>
      <c r="C5" s="239"/>
      <c r="D5" s="243"/>
      <c r="E5" s="243"/>
      <c r="F5" s="243"/>
      <c r="G5" s="243"/>
      <c r="H5" s="243"/>
      <c r="I5" s="243"/>
      <c r="J5" s="243"/>
      <c r="K5" s="243"/>
      <c r="L5" s="434" t="s">
        <v>153</v>
      </c>
      <c r="M5" s="435"/>
      <c r="N5" s="435"/>
      <c r="O5" s="435"/>
      <c r="P5" s="435"/>
      <c r="Q5" s="435"/>
      <c r="R5" s="435"/>
      <c r="S5" s="243"/>
      <c r="T5" s="238"/>
      <c r="U5" s="244"/>
      <c r="V5" s="244"/>
      <c r="W5" s="244"/>
      <c r="X5" s="244"/>
    </row>
    <row r="6" spans="1:24" ht="18.95" customHeight="1">
      <c r="A6" s="238"/>
      <c r="B6" s="238"/>
      <c r="C6" s="239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 t="s">
        <v>29</v>
      </c>
      <c r="O6" s="243"/>
      <c r="P6" s="243"/>
      <c r="Q6" s="243"/>
      <c r="R6" s="243"/>
      <c r="S6" s="243"/>
      <c r="T6" s="238"/>
      <c r="U6" s="244"/>
      <c r="V6" s="244"/>
      <c r="W6" s="244"/>
      <c r="X6" s="244"/>
    </row>
    <row r="7" spans="1:24" ht="18.95" customHeight="1">
      <c r="A7" s="238"/>
      <c r="B7" s="238"/>
      <c r="C7" s="239"/>
      <c r="D7" s="238"/>
      <c r="E7" s="243"/>
      <c r="F7" s="243"/>
      <c r="G7" s="243"/>
      <c r="H7" s="243"/>
      <c r="I7" s="243"/>
      <c r="J7" s="243"/>
      <c r="K7" s="243"/>
      <c r="L7" s="238"/>
      <c r="M7" s="243"/>
      <c r="N7" s="243" t="s">
        <v>30</v>
      </c>
      <c r="O7" s="243"/>
      <c r="P7" s="243"/>
      <c r="Q7" s="243"/>
      <c r="R7" s="243"/>
      <c r="S7" s="243"/>
      <c r="T7" s="238"/>
      <c r="U7" s="244"/>
      <c r="V7" s="244"/>
      <c r="W7" s="244"/>
      <c r="X7" s="244"/>
    </row>
    <row r="8" spans="1:24" ht="18.95" customHeight="1">
      <c r="A8" s="238"/>
      <c r="B8" s="238"/>
      <c r="C8" s="239"/>
      <c r="D8" s="243"/>
      <c r="E8" s="243"/>
      <c r="F8" s="243"/>
      <c r="G8" s="240"/>
      <c r="H8" s="243"/>
      <c r="I8" s="243"/>
      <c r="J8" s="243"/>
      <c r="K8" s="243"/>
      <c r="L8" s="238"/>
      <c r="M8" s="243"/>
      <c r="N8" s="243" t="s">
        <v>36</v>
      </c>
      <c r="O8" s="243"/>
      <c r="P8" s="243"/>
      <c r="Q8" s="243"/>
      <c r="R8" s="243"/>
      <c r="S8" s="243"/>
      <c r="T8" s="243"/>
      <c r="U8" s="244"/>
      <c r="V8" s="244"/>
      <c r="W8" s="244"/>
      <c r="X8" s="244"/>
    </row>
    <row r="9" spans="1:24" ht="18.95" customHeight="1">
      <c r="A9" s="238"/>
      <c r="B9" s="238"/>
      <c r="C9" s="239"/>
      <c r="D9" s="243"/>
      <c r="E9" s="243"/>
      <c r="F9" s="243"/>
      <c r="G9" s="240"/>
      <c r="H9" s="243"/>
      <c r="I9" s="243"/>
      <c r="J9" s="243"/>
      <c r="K9" s="243"/>
      <c r="L9" s="238"/>
      <c r="M9" s="243"/>
      <c r="N9" s="243" t="s">
        <v>37</v>
      </c>
      <c r="O9" s="243"/>
      <c r="P9" s="243"/>
      <c r="Q9" s="243"/>
      <c r="R9" s="243"/>
      <c r="S9" s="243"/>
      <c r="T9" s="243"/>
      <c r="U9" s="244"/>
      <c r="V9" s="244"/>
      <c r="W9" s="244"/>
      <c r="X9" s="244"/>
    </row>
    <row r="10" spans="1:24" ht="18.95" customHeight="1">
      <c r="A10" s="238"/>
      <c r="B10" s="238"/>
      <c r="C10" s="239"/>
      <c r="D10" s="243"/>
      <c r="E10" s="243"/>
      <c r="F10" s="243"/>
      <c r="G10" s="240"/>
      <c r="H10" s="243"/>
      <c r="I10" s="243"/>
      <c r="J10" s="243"/>
      <c r="K10" s="243"/>
      <c r="L10" s="243"/>
      <c r="M10" s="243"/>
      <c r="N10" s="243" t="s">
        <v>38</v>
      </c>
      <c r="O10" s="243"/>
      <c r="P10" s="243"/>
      <c r="Q10" s="243"/>
      <c r="R10" s="243"/>
      <c r="S10" s="243"/>
      <c r="T10" s="243"/>
      <c r="U10" s="244"/>
      <c r="V10" s="244"/>
      <c r="W10" s="244"/>
      <c r="X10" s="244"/>
    </row>
    <row r="11" spans="1:24" ht="18.95" customHeight="1">
      <c r="A11" s="238"/>
      <c r="B11" s="238"/>
      <c r="C11" s="239"/>
      <c r="D11" s="243"/>
      <c r="E11" s="243"/>
      <c r="F11" s="243"/>
      <c r="G11" s="240"/>
      <c r="H11" s="243"/>
      <c r="I11" s="243"/>
      <c r="J11" s="243"/>
      <c r="K11" s="243"/>
      <c r="L11" s="243"/>
      <c r="M11" s="243"/>
      <c r="N11" s="243" t="s">
        <v>39</v>
      </c>
      <c r="O11" s="243"/>
      <c r="Q11" s="243"/>
      <c r="R11" s="243"/>
      <c r="S11" s="243"/>
      <c r="T11" s="240"/>
      <c r="U11" s="244"/>
      <c r="V11" s="244"/>
      <c r="W11" s="244"/>
      <c r="X11" s="244"/>
    </row>
    <row r="12" spans="1:24" ht="18.95" customHeight="1">
      <c r="A12" s="238"/>
      <c r="B12" s="238"/>
      <c r="C12" s="239"/>
      <c r="D12" s="238"/>
      <c r="E12" s="238"/>
      <c r="F12" s="238"/>
      <c r="G12" s="240"/>
      <c r="H12" s="436" t="s">
        <v>3</v>
      </c>
      <c r="I12" s="436"/>
      <c r="J12" s="436"/>
      <c r="K12" s="244"/>
      <c r="L12" s="243"/>
      <c r="M12" s="244"/>
      <c r="N12" s="243" t="s">
        <v>40</v>
      </c>
      <c r="O12" s="243"/>
      <c r="P12" s="245" t="s">
        <v>116</v>
      </c>
      <c r="Q12" s="244"/>
      <c r="S12" s="244"/>
      <c r="T12" s="246" t="s">
        <v>57</v>
      </c>
      <c r="U12" s="238"/>
      <c r="V12" s="243"/>
      <c r="W12" s="244"/>
      <c r="X12" s="238"/>
    </row>
    <row r="13" spans="1:24" ht="18.95" customHeight="1">
      <c r="A13" s="243"/>
      <c r="B13" s="243"/>
      <c r="C13" s="247"/>
      <c r="D13" s="245" t="s">
        <v>85</v>
      </c>
      <c r="E13" s="244"/>
      <c r="F13" s="244"/>
      <c r="G13" s="243"/>
      <c r="H13" s="437"/>
      <c r="I13" s="437"/>
      <c r="J13" s="244"/>
      <c r="K13" s="244"/>
      <c r="M13" s="243"/>
      <c r="N13" s="243" t="s">
        <v>42</v>
      </c>
      <c r="O13" s="243"/>
      <c r="P13" s="245" t="s">
        <v>117</v>
      </c>
      <c r="Q13" s="244"/>
      <c r="R13" s="244" t="s">
        <v>41</v>
      </c>
      <c r="S13" s="244"/>
      <c r="T13" s="248" t="s">
        <v>44</v>
      </c>
      <c r="U13" s="244"/>
      <c r="V13" s="243"/>
      <c r="W13" s="243"/>
    </row>
    <row r="14" spans="1:24" ht="18.95" customHeight="1">
      <c r="A14" s="243"/>
      <c r="B14" s="243"/>
      <c r="C14" s="247"/>
      <c r="D14" s="245" t="s">
        <v>32</v>
      </c>
      <c r="E14" s="244"/>
      <c r="F14" s="246" t="s">
        <v>90</v>
      </c>
      <c r="G14" s="243"/>
      <c r="H14" s="246" t="s">
        <v>79</v>
      </c>
      <c r="I14" s="248"/>
      <c r="J14" s="243"/>
      <c r="K14" s="244"/>
      <c r="L14" s="243" t="s">
        <v>143</v>
      </c>
      <c r="M14" s="243"/>
      <c r="N14" s="244" t="s">
        <v>45</v>
      </c>
      <c r="O14" s="244"/>
      <c r="P14" s="246" t="s">
        <v>118</v>
      </c>
      <c r="Q14" s="244"/>
      <c r="R14" s="243" t="s">
        <v>43</v>
      </c>
      <c r="S14" s="244"/>
      <c r="T14" s="246" t="s">
        <v>87</v>
      </c>
      <c r="U14" s="244"/>
      <c r="V14" s="249" t="s">
        <v>88</v>
      </c>
      <c r="W14" s="243"/>
      <c r="X14" s="244" t="s">
        <v>6</v>
      </c>
    </row>
    <row r="15" spans="1:24" ht="18.95" customHeight="1">
      <c r="A15" s="243"/>
      <c r="B15" s="243"/>
      <c r="C15" s="152" t="s">
        <v>0</v>
      </c>
      <c r="D15" s="246" t="s">
        <v>86</v>
      </c>
      <c r="E15" s="244"/>
      <c r="F15" s="246" t="s">
        <v>147</v>
      </c>
      <c r="G15" s="243"/>
      <c r="H15" s="244" t="s">
        <v>46</v>
      </c>
      <c r="I15" s="250"/>
      <c r="J15" s="244" t="s">
        <v>5</v>
      </c>
      <c r="K15" s="244"/>
      <c r="L15" s="246" t="s">
        <v>46</v>
      </c>
      <c r="M15" s="244"/>
      <c r="N15" s="244" t="s">
        <v>47</v>
      </c>
      <c r="O15" s="244"/>
      <c r="P15" s="246" t="s">
        <v>119</v>
      </c>
      <c r="Q15" s="244"/>
      <c r="R15" s="245" t="s">
        <v>48</v>
      </c>
      <c r="S15" s="244"/>
      <c r="T15" s="246" t="s">
        <v>231</v>
      </c>
      <c r="U15" s="244"/>
      <c r="V15" s="246" t="s">
        <v>77</v>
      </c>
      <c r="W15" s="243"/>
      <c r="X15" s="244" t="s">
        <v>48</v>
      </c>
    </row>
    <row r="16" spans="1:24" ht="18.95" customHeight="1">
      <c r="A16" s="243"/>
      <c r="B16" s="243"/>
      <c r="C16" s="188"/>
      <c r="D16" s="432" t="s">
        <v>123</v>
      </c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2"/>
      <c r="R16" s="432"/>
      <c r="S16" s="432"/>
      <c r="T16" s="432"/>
      <c r="U16" s="432"/>
      <c r="V16" s="432"/>
      <c r="W16" s="432"/>
      <c r="X16" s="432"/>
    </row>
    <row r="17" spans="1:33" ht="18.95" customHeight="1">
      <c r="A17" s="251" t="s">
        <v>276</v>
      </c>
      <c r="B17" s="251"/>
      <c r="C17" s="188"/>
      <c r="D17" s="432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2"/>
      <c r="S17" s="432"/>
      <c r="T17" s="432"/>
      <c r="U17" s="432"/>
      <c r="V17" s="432"/>
      <c r="W17" s="432"/>
      <c r="X17" s="432"/>
    </row>
    <row r="18" spans="1:33" ht="18.95" customHeight="1">
      <c r="A18" s="252" t="s">
        <v>229</v>
      </c>
      <c r="B18" s="252"/>
      <c r="C18" s="247"/>
      <c r="D18" s="392">
        <v>591044</v>
      </c>
      <c r="E18" s="392"/>
      <c r="F18" s="392">
        <v>2160859</v>
      </c>
      <c r="G18" s="392">
        <v>0</v>
      </c>
      <c r="H18" s="392">
        <v>59140</v>
      </c>
      <c r="I18" s="392">
        <v>0</v>
      </c>
      <c r="J18" s="392">
        <v>10916658</v>
      </c>
      <c r="K18" s="392">
        <v>0</v>
      </c>
      <c r="L18" s="392">
        <v>-2662</v>
      </c>
      <c r="M18" s="392">
        <v>0</v>
      </c>
      <c r="N18" s="392">
        <v>-38558</v>
      </c>
      <c r="O18" s="392">
        <v>0</v>
      </c>
      <c r="P18" s="392">
        <v>2031</v>
      </c>
      <c r="Q18" s="392"/>
      <c r="R18" s="410">
        <f>SUM(L18:P18)</f>
        <v>-39189</v>
      </c>
      <c r="S18" s="410"/>
      <c r="T18" s="410">
        <f>SUM(D18:K18)+R18</f>
        <v>13688512</v>
      </c>
      <c r="U18" s="392"/>
      <c r="V18" s="359">
        <v>60771</v>
      </c>
      <c r="W18" s="392"/>
      <c r="X18" s="410">
        <f>SUM(T18:V18)</f>
        <v>13749283</v>
      </c>
    </row>
    <row r="19" spans="1:33" ht="18.95" customHeight="1">
      <c r="A19" s="254"/>
      <c r="B19" s="254"/>
      <c r="C19" s="247"/>
      <c r="D19" s="360"/>
      <c r="E19" s="361"/>
      <c r="F19" s="360"/>
      <c r="G19" s="360"/>
      <c r="H19" s="360"/>
      <c r="I19" s="360"/>
      <c r="J19" s="360"/>
      <c r="K19" s="361"/>
      <c r="L19" s="360"/>
      <c r="M19" s="360"/>
      <c r="N19" s="360"/>
      <c r="O19" s="360"/>
      <c r="P19" s="360"/>
      <c r="Q19" s="360"/>
      <c r="R19" s="360"/>
      <c r="S19" s="361"/>
      <c r="T19" s="360"/>
      <c r="U19" s="360"/>
      <c r="V19" s="360"/>
      <c r="W19" s="361"/>
      <c r="X19" s="360"/>
    </row>
    <row r="20" spans="1:33" ht="18.95" customHeight="1">
      <c r="A20" s="252" t="s">
        <v>189</v>
      </c>
      <c r="B20" s="252"/>
      <c r="D20" s="362"/>
      <c r="E20" s="363"/>
      <c r="F20" s="363"/>
      <c r="G20" s="363"/>
      <c r="H20" s="362"/>
      <c r="I20" s="362"/>
      <c r="J20" s="362"/>
      <c r="K20" s="362"/>
      <c r="L20" s="362"/>
      <c r="M20" s="362"/>
      <c r="N20" s="362"/>
      <c r="O20" s="364"/>
      <c r="P20" s="362"/>
      <c r="Q20" s="365"/>
      <c r="R20" s="366"/>
      <c r="S20" s="362"/>
      <c r="T20" s="362"/>
      <c r="U20" s="362"/>
      <c r="V20" s="362"/>
      <c r="W20" s="362"/>
      <c r="X20" s="362"/>
      <c r="Y20" s="264"/>
      <c r="Z20" s="367"/>
      <c r="AA20" s="368"/>
      <c r="AB20" s="368"/>
      <c r="AC20" s="264"/>
      <c r="AD20" s="368"/>
      <c r="AG20" s="368"/>
    </row>
    <row r="21" spans="1:33" ht="18.95" customHeight="1">
      <c r="A21" s="267" t="s">
        <v>260</v>
      </c>
      <c r="B21" s="252"/>
      <c r="D21" s="360"/>
      <c r="E21" s="361"/>
      <c r="F21" s="361"/>
      <c r="G21" s="361"/>
      <c r="H21" s="369"/>
      <c r="I21" s="360"/>
      <c r="J21" s="369"/>
      <c r="K21" s="360"/>
      <c r="L21" s="369"/>
      <c r="M21" s="360"/>
      <c r="N21" s="369"/>
      <c r="O21" s="360"/>
      <c r="P21" s="369"/>
      <c r="Q21" s="361"/>
      <c r="R21" s="369"/>
      <c r="S21" s="360"/>
      <c r="T21" s="369"/>
      <c r="U21" s="360"/>
      <c r="V21" s="369"/>
      <c r="W21" s="360"/>
      <c r="X21" s="369"/>
      <c r="Y21" s="270"/>
      <c r="Z21" s="370"/>
      <c r="AA21" s="371"/>
      <c r="AB21" s="370"/>
      <c r="AC21" s="270"/>
      <c r="AD21" s="370"/>
      <c r="AG21" s="370"/>
    </row>
    <row r="22" spans="1:33" ht="18.95" hidden="1" customHeight="1">
      <c r="A22" s="254" t="s">
        <v>199</v>
      </c>
      <c r="B22" s="252"/>
      <c r="C22" s="188"/>
      <c r="D22" s="360"/>
      <c r="E22" s="372"/>
      <c r="F22" s="372"/>
      <c r="G22" s="372"/>
      <c r="H22" s="373"/>
      <c r="I22" s="360"/>
      <c r="J22" s="373"/>
      <c r="K22" s="373"/>
      <c r="L22" s="373"/>
      <c r="M22" s="373"/>
      <c r="N22" s="373"/>
      <c r="O22" s="373"/>
      <c r="P22" s="373"/>
      <c r="Q22" s="372"/>
      <c r="R22" s="373">
        <f>SUM(L22:P22)</f>
        <v>0</v>
      </c>
      <c r="S22" s="360"/>
      <c r="T22" s="373">
        <f>SUM(D22:J22)+R22</f>
        <v>0</v>
      </c>
      <c r="U22" s="360"/>
      <c r="V22" s="373"/>
      <c r="W22" s="360"/>
      <c r="X22" s="373">
        <f>T22+V22</f>
        <v>0</v>
      </c>
      <c r="Y22" s="270"/>
      <c r="Z22" s="371"/>
      <c r="AA22" s="371"/>
      <c r="AB22" s="370"/>
      <c r="AC22" s="270"/>
      <c r="AD22" s="370"/>
      <c r="AG22" s="370"/>
    </row>
    <row r="23" spans="1:33" ht="18.95" hidden="1" customHeight="1">
      <c r="A23" s="254" t="s">
        <v>200</v>
      </c>
      <c r="B23" s="252"/>
      <c r="C23" s="188"/>
      <c r="D23" s="373"/>
      <c r="E23" s="373"/>
      <c r="F23" s="373"/>
      <c r="G23" s="373"/>
      <c r="H23" s="373"/>
      <c r="I23" s="373"/>
      <c r="J23" s="373"/>
      <c r="K23" s="373"/>
      <c r="L23" s="373"/>
      <c r="M23" s="372"/>
      <c r="N23" s="373"/>
      <c r="O23" s="373"/>
      <c r="P23" s="373"/>
      <c r="Q23" s="372"/>
      <c r="R23" s="373">
        <f>SUM(L23:P23)</f>
        <v>0</v>
      </c>
      <c r="S23" s="373"/>
      <c r="T23" s="373">
        <f>SUM(D23:J23)+R23</f>
        <v>0</v>
      </c>
      <c r="U23" s="373"/>
      <c r="V23" s="373"/>
      <c r="W23" s="373"/>
      <c r="X23" s="373">
        <f>T23+V23</f>
        <v>0</v>
      </c>
      <c r="Y23" s="270"/>
      <c r="Z23" s="371"/>
      <c r="AA23" s="371"/>
      <c r="AB23" s="370"/>
      <c r="AC23" s="270"/>
      <c r="AD23" s="370"/>
      <c r="AG23" s="370"/>
    </row>
    <row r="24" spans="1:33" ht="18.95" customHeight="1">
      <c r="A24" s="254" t="s">
        <v>181</v>
      </c>
      <c r="B24" s="254"/>
      <c r="C24" s="188" t="s">
        <v>259</v>
      </c>
      <c r="D24" s="373">
        <v>0</v>
      </c>
      <c r="E24" s="374"/>
      <c r="F24" s="373">
        <v>0</v>
      </c>
      <c r="G24" s="373"/>
      <c r="H24" s="373">
        <v>0</v>
      </c>
      <c r="I24" s="373"/>
      <c r="J24" s="308">
        <v>-1536716</v>
      </c>
      <c r="K24" s="373"/>
      <c r="L24" s="373">
        <v>0</v>
      </c>
      <c r="M24" s="372"/>
      <c r="N24" s="373">
        <v>0</v>
      </c>
      <c r="O24" s="373"/>
      <c r="P24" s="373">
        <v>0</v>
      </c>
      <c r="Q24" s="372"/>
      <c r="R24" s="375">
        <f>SUM(L24:P24)</f>
        <v>0</v>
      </c>
      <c r="S24" s="373"/>
      <c r="T24" s="376">
        <f>SUM(D24:J24)+R24</f>
        <v>-1536716</v>
      </c>
      <c r="U24" s="373"/>
      <c r="V24" s="373">
        <v>-28626</v>
      </c>
      <c r="W24" s="373"/>
      <c r="X24" s="375">
        <f>T24+V24</f>
        <v>-1565342</v>
      </c>
    </row>
    <row r="25" spans="1:33" ht="18.95" customHeight="1">
      <c r="A25" s="267" t="s">
        <v>261</v>
      </c>
      <c r="B25" s="267"/>
      <c r="C25" s="247"/>
      <c r="D25" s="377">
        <f>SUM(D22:D24)</f>
        <v>0</v>
      </c>
      <c r="E25" s="378"/>
      <c r="F25" s="377">
        <f>SUM(F22:F24)</f>
        <v>0</v>
      </c>
      <c r="G25" s="378"/>
      <c r="H25" s="377">
        <f>SUM(H22:H24)</f>
        <v>0</v>
      </c>
      <c r="I25" s="378"/>
      <c r="J25" s="377">
        <f>SUM(J22:J24)</f>
        <v>-1536716</v>
      </c>
      <c r="K25" s="378"/>
      <c r="L25" s="377">
        <f>SUM(L22:L24)</f>
        <v>0</v>
      </c>
      <c r="M25" s="379"/>
      <c r="N25" s="377">
        <f>SUM(N22:N24)</f>
        <v>0</v>
      </c>
      <c r="O25" s="380"/>
      <c r="P25" s="377">
        <f>SUM(P22:P24)</f>
        <v>0</v>
      </c>
      <c r="Q25" s="379"/>
      <c r="R25" s="377">
        <f>SUM(R22:R24)</f>
        <v>0</v>
      </c>
      <c r="S25" s="378"/>
      <c r="T25" s="377">
        <f>SUM(T22:T24)</f>
        <v>-1536716</v>
      </c>
      <c r="U25" s="378"/>
      <c r="V25" s="377">
        <f>SUM(V22:V24)</f>
        <v>-28626</v>
      </c>
      <c r="W25" s="378"/>
      <c r="X25" s="377">
        <f>SUM(X22:X24)</f>
        <v>-1565342</v>
      </c>
    </row>
    <row r="26" spans="1:33" ht="18.95" customHeight="1">
      <c r="A26" s="252" t="s">
        <v>202</v>
      </c>
      <c r="B26" s="252"/>
      <c r="C26" s="247"/>
      <c r="D26" s="381">
        <f>D25</f>
        <v>0</v>
      </c>
      <c r="E26" s="378"/>
      <c r="F26" s="381">
        <f>F25</f>
        <v>0</v>
      </c>
      <c r="G26" s="378"/>
      <c r="H26" s="381">
        <f>H25</f>
        <v>0</v>
      </c>
      <c r="I26" s="378"/>
      <c r="J26" s="381">
        <f>J25</f>
        <v>-1536716</v>
      </c>
      <c r="K26" s="378"/>
      <c r="L26" s="381">
        <f>L25</f>
        <v>0</v>
      </c>
      <c r="M26" s="379"/>
      <c r="N26" s="381">
        <f>N25</f>
        <v>0</v>
      </c>
      <c r="O26" s="380"/>
      <c r="P26" s="381">
        <f>P25</f>
        <v>0</v>
      </c>
      <c r="Q26" s="379"/>
      <c r="R26" s="381">
        <f>R25</f>
        <v>0</v>
      </c>
      <c r="S26" s="378"/>
      <c r="T26" s="381">
        <f>T25</f>
        <v>-1536716</v>
      </c>
      <c r="U26" s="378"/>
      <c r="V26" s="381">
        <f>V25</f>
        <v>-28626</v>
      </c>
      <c r="W26" s="378"/>
      <c r="X26" s="381">
        <f>X25</f>
        <v>-1565342</v>
      </c>
    </row>
    <row r="27" spans="1:33" ht="18.95" customHeight="1">
      <c r="A27" s="267"/>
      <c r="B27" s="267"/>
      <c r="C27" s="247"/>
      <c r="D27" s="378"/>
      <c r="E27" s="378"/>
      <c r="F27" s="378"/>
      <c r="G27" s="378"/>
      <c r="H27" s="380"/>
      <c r="I27" s="378"/>
      <c r="J27" s="380"/>
      <c r="K27" s="378"/>
      <c r="L27" s="380"/>
      <c r="M27" s="361"/>
      <c r="N27" s="380"/>
      <c r="O27" s="380"/>
      <c r="P27" s="380"/>
      <c r="Q27" s="361"/>
      <c r="R27" s="380"/>
      <c r="S27" s="378"/>
      <c r="T27" s="378"/>
      <c r="U27" s="378"/>
      <c r="V27" s="380"/>
      <c r="W27" s="378"/>
      <c r="X27" s="378"/>
    </row>
    <row r="28" spans="1:33" ht="18.95" customHeight="1">
      <c r="A28" s="252" t="s">
        <v>131</v>
      </c>
      <c r="B28" s="252"/>
      <c r="C28" s="247"/>
      <c r="D28" s="382"/>
      <c r="E28" s="382"/>
      <c r="F28" s="382"/>
      <c r="G28" s="382"/>
      <c r="H28" s="382"/>
      <c r="I28" s="382"/>
      <c r="J28" s="383"/>
      <c r="K28" s="361"/>
      <c r="L28" s="373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</row>
    <row r="29" spans="1:33" ht="18.95" customHeight="1">
      <c r="A29" s="254" t="s">
        <v>66</v>
      </c>
      <c r="B29" s="254"/>
      <c r="C29" s="247"/>
      <c r="D29" s="384">
        <v>0</v>
      </c>
      <c r="E29" s="384"/>
      <c r="F29" s="384">
        <v>0</v>
      </c>
      <c r="G29" s="384"/>
      <c r="H29" s="384">
        <v>0</v>
      </c>
      <c r="I29" s="382"/>
      <c r="J29" s="385">
        <f>'PL (9 month) 7-8'!F54</f>
        <v>1366769</v>
      </c>
      <c r="K29" s="382"/>
      <c r="L29" s="384">
        <v>0</v>
      </c>
      <c r="M29" s="373"/>
      <c r="N29" s="384">
        <v>0</v>
      </c>
      <c r="O29" s="373"/>
      <c r="P29" s="384">
        <v>0</v>
      </c>
      <c r="Q29" s="373"/>
      <c r="R29" s="375">
        <f>SUM(L29:P29)</f>
        <v>0</v>
      </c>
      <c r="S29" s="360"/>
      <c r="T29" s="375">
        <f>SUM(D29:J29)+R29</f>
        <v>1366769</v>
      </c>
      <c r="U29" s="382"/>
      <c r="V29" s="386">
        <f>'PL (9 month) 7-8'!F55</f>
        <v>23036</v>
      </c>
      <c r="W29" s="382"/>
      <c r="X29" s="375">
        <f>T29+V29</f>
        <v>1389805</v>
      </c>
    </row>
    <row r="30" spans="1:33" ht="18.95" customHeight="1">
      <c r="A30" s="254" t="s">
        <v>67</v>
      </c>
      <c r="B30" s="254"/>
      <c r="C30" s="247"/>
      <c r="D30" s="387">
        <v>0</v>
      </c>
      <c r="E30" s="384"/>
      <c r="F30" s="387">
        <v>0</v>
      </c>
      <c r="G30" s="384"/>
      <c r="H30" s="387">
        <v>0</v>
      </c>
      <c r="I30" s="382"/>
      <c r="J30" s="387">
        <v>0</v>
      </c>
      <c r="K30" s="383"/>
      <c r="L30" s="389">
        <f>'PL (9 month) 7-8'!F41</f>
        <v>-12549</v>
      </c>
      <c r="M30" s="388"/>
      <c r="N30" s="387">
        <v>0</v>
      </c>
      <c r="O30" s="373"/>
      <c r="P30" s="387">
        <v>0</v>
      </c>
      <c r="Q30" s="388"/>
      <c r="R30" s="389">
        <f>SUM(L30:P30)</f>
        <v>-12549</v>
      </c>
      <c r="S30" s="374"/>
      <c r="T30" s="375">
        <f>SUM(D30:J30)+R30</f>
        <v>-12549</v>
      </c>
      <c r="U30" s="383"/>
      <c r="V30" s="384">
        <v>0</v>
      </c>
      <c r="W30" s="383"/>
      <c r="X30" s="375">
        <f>T30+V30</f>
        <v>-12549</v>
      </c>
    </row>
    <row r="31" spans="1:33" ht="18.95" customHeight="1">
      <c r="A31" s="252" t="s">
        <v>311</v>
      </c>
      <c r="B31" s="252"/>
      <c r="C31" s="247"/>
      <c r="D31" s="390">
        <f>SUM(D29:D30)</f>
        <v>0</v>
      </c>
      <c r="E31" s="412"/>
      <c r="F31" s="390">
        <f>SUM(F29:F30)</f>
        <v>0</v>
      </c>
      <c r="G31" s="391"/>
      <c r="H31" s="390">
        <f>SUM(H29:H30)</f>
        <v>0</v>
      </c>
      <c r="I31" s="392"/>
      <c r="J31" s="390">
        <f>SUM(J29:J30)</f>
        <v>1366769</v>
      </c>
      <c r="K31" s="378"/>
      <c r="L31" s="390">
        <f>SUM(L29:L30)</f>
        <v>-12549</v>
      </c>
      <c r="M31" s="380"/>
      <c r="N31" s="390">
        <f>SUM(N29:N30)</f>
        <v>0</v>
      </c>
      <c r="O31" s="373"/>
      <c r="P31" s="390">
        <f>SUM(P29:P30)</f>
        <v>0</v>
      </c>
      <c r="Q31" s="380"/>
      <c r="R31" s="390">
        <f>SUM(R29:R30)</f>
        <v>-12549</v>
      </c>
      <c r="S31" s="378"/>
      <c r="T31" s="390">
        <f>SUM(T29:T30)</f>
        <v>1354220</v>
      </c>
      <c r="U31" s="378"/>
      <c r="V31" s="390">
        <f>SUM(V29:V29)</f>
        <v>23036</v>
      </c>
      <c r="W31" s="378"/>
      <c r="X31" s="390">
        <f>SUM(X29:X30)</f>
        <v>1377256</v>
      </c>
    </row>
    <row r="32" spans="1:33" ht="18.95" hidden="1" customHeight="1">
      <c r="A32" s="254" t="s">
        <v>132</v>
      </c>
      <c r="B32" s="254"/>
      <c r="C32" s="247"/>
      <c r="D32" s="386">
        <v>0</v>
      </c>
      <c r="E32" s="386">
        <v>0</v>
      </c>
      <c r="F32" s="386">
        <v>0</v>
      </c>
      <c r="G32" s="382">
        <v>0</v>
      </c>
      <c r="H32" s="386">
        <v>0</v>
      </c>
      <c r="I32" s="383"/>
      <c r="J32" s="393">
        <v>0</v>
      </c>
      <c r="K32" s="361"/>
      <c r="L32" s="386">
        <v>0</v>
      </c>
      <c r="M32" s="382">
        <v>0</v>
      </c>
      <c r="N32" s="386">
        <v>0</v>
      </c>
      <c r="O32" s="373"/>
      <c r="P32" s="386">
        <v>0</v>
      </c>
      <c r="Q32" s="361"/>
      <c r="R32" s="386">
        <v>0</v>
      </c>
      <c r="S32" s="382">
        <v>0</v>
      </c>
      <c r="T32" s="386">
        <v>0</v>
      </c>
      <c r="U32" s="382">
        <v>0</v>
      </c>
      <c r="V32" s="386">
        <v>0</v>
      </c>
      <c r="W32" s="361"/>
      <c r="X32" s="386">
        <f>SUM(T32:V32)</f>
        <v>0</v>
      </c>
      <c r="Y32" s="148"/>
    </row>
    <row r="33" spans="1:24" ht="18.95" customHeight="1" thickBot="1">
      <c r="A33" s="252" t="s">
        <v>277</v>
      </c>
      <c r="B33" s="252"/>
      <c r="C33" s="267"/>
      <c r="D33" s="394">
        <f>SUM(D18+D26+D31)</f>
        <v>591044</v>
      </c>
      <c r="E33" s="413"/>
      <c r="F33" s="394">
        <f>SUM(F18+F26+F31)</f>
        <v>2160859</v>
      </c>
      <c r="G33" s="378"/>
      <c r="H33" s="394">
        <f>SUM(H18+H26+H31+H32)</f>
        <v>59140</v>
      </c>
      <c r="I33" s="378"/>
      <c r="J33" s="394">
        <f>SUM(J18+J26+J31+J32)</f>
        <v>10746711</v>
      </c>
      <c r="K33" s="378"/>
      <c r="L33" s="394">
        <f>SUM(L18+L26+L31)</f>
        <v>-15211</v>
      </c>
      <c r="M33" s="378"/>
      <c r="N33" s="394">
        <f>SUM(N18+N26+N31)</f>
        <v>-38558</v>
      </c>
      <c r="O33" s="373"/>
      <c r="P33" s="394">
        <f>SUM(P18+P26+P31)</f>
        <v>2031</v>
      </c>
      <c r="Q33" s="378"/>
      <c r="R33" s="394">
        <f>SUM(R18+R26+R31)</f>
        <v>-51738</v>
      </c>
      <c r="S33" s="378"/>
      <c r="T33" s="394">
        <f>SUM(T18+T26+T31)</f>
        <v>13506016</v>
      </c>
      <c r="U33" s="378"/>
      <c r="V33" s="394">
        <f>SUM(V18+V26+V31)</f>
        <v>55181</v>
      </c>
      <c r="W33" s="378"/>
      <c r="X33" s="394">
        <f>SUM(X18+X26+X31)</f>
        <v>13561197</v>
      </c>
    </row>
    <row r="34" spans="1:24" ht="18.95" customHeight="1" thickTop="1">
      <c r="A34" s="252"/>
      <c r="B34" s="252"/>
      <c r="C34" s="267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  <c r="X34" s="378"/>
    </row>
    <row r="35" spans="1:24" ht="18.95" customHeight="1"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4"/>
      <c r="V35" s="374"/>
      <c r="W35" s="374"/>
      <c r="X35" s="374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4" header="0.4" footer="0.5"/>
  <pageSetup paperSize="9" scale="62" firstPageNumber="9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6"/>
  <sheetViews>
    <sheetView showGridLines="0" view="pageBreakPreview" topLeftCell="A13" zoomScale="70" zoomScaleNormal="55" zoomScaleSheetLayoutView="70" workbookViewId="0">
      <selection activeCell="Z18" sqref="Z18"/>
    </sheetView>
  </sheetViews>
  <sheetFormatPr defaultColWidth="10.5703125" defaultRowHeight="15"/>
  <cols>
    <col min="1" max="1" width="28.7109375" style="216" customWidth="1"/>
    <col min="2" max="2" width="24.28515625" style="216" customWidth="1"/>
    <col min="3" max="3" width="5.42578125" style="257" bestFit="1" customWidth="1"/>
    <col min="4" max="4" width="12.5703125" style="221" customWidth="1"/>
    <col min="5" max="5" width="0.5703125" style="221" customWidth="1"/>
    <col min="6" max="6" width="11.5703125" style="221" customWidth="1"/>
    <col min="7" max="7" width="0.5703125" style="221" customWidth="1"/>
    <col min="8" max="8" width="12.5703125" style="221" customWidth="1"/>
    <col min="9" max="9" width="0.5703125" style="221" customWidth="1"/>
    <col min="10" max="10" width="14.5703125" style="221" customWidth="1"/>
    <col min="11" max="11" width="0.5703125" style="221" customWidth="1"/>
    <col min="12" max="12" width="12.5703125" style="221" customWidth="1"/>
    <col min="13" max="13" width="0.5703125" style="216" customWidth="1"/>
    <col min="14" max="14" width="13.5703125" style="221" customWidth="1"/>
    <col min="15" max="15" width="0.5703125" style="221" customWidth="1"/>
    <col min="16" max="16" width="13.5703125" style="221" customWidth="1"/>
    <col min="17" max="17" width="0.5703125" style="216" customWidth="1"/>
    <col min="18" max="18" width="13.42578125" style="221" customWidth="1"/>
    <col min="19" max="19" width="0.5703125" style="216" customWidth="1"/>
    <col min="20" max="20" width="13.85546875" style="216" customWidth="1"/>
    <col min="21" max="21" width="0.5703125" style="216" customWidth="1"/>
    <col min="22" max="22" width="14.85546875" style="216" customWidth="1"/>
    <col min="23" max="23" width="0.5703125" style="216" customWidth="1"/>
    <col min="24" max="24" width="13.85546875" style="216" customWidth="1"/>
    <col min="25" max="25" width="0.42578125" style="216" customWidth="1"/>
    <col min="26" max="26" width="10.5703125" style="216"/>
    <col min="27" max="27" width="0.42578125" style="216" customWidth="1"/>
    <col min="28" max="16384" width="10.5703125" style="216"/>
  </cols>
  <sheetData>
    <row r="1" spans="1:24" s="236" customFormat="1" ht="18.95" customHeight="1">
      <c r="A1" s="141" t="s">
        <v>11</v>
      </c>
      <c r="B1" s="141"/>
      <c r="C1" s="234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</row>
    <row r="2" spans="1:24" ht="18.95" customHeight="1">
      <c r="A2" s="145" t="s">
        <v>130</v>
      </c>
      <c r="B2" s="145"/>
      <c r="C2" s="142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</row>
    <row r="3" spans="1:24" ht="18.95" customHeight="1">
      <c r="A3" s="238"/>
      <c r="B3" s="238"/>
      <c r="C3" s="239"/>
      <c r="D3" s="240"/>
      <c r="E3" s="240"/>
      <c r="F3" s="240"/>
      <c r="G3" s="240"/>
      <c r="H3" s="241"/>
      <c r="I3" s="238"/>
      <c r="J3" s="241"/>
      <c r="K3" s="238"/>
      <c r="L3" s="238"/>
      <c r="M3" s="238"/>
      <c r="N3" s="238"/>
      <c r="O3" s="238"/>
      <c r="P3" s="238"/>
      <c r="Q3" s="238"/>
      <c r="R3" s="238"/>
      <c r="S3" s="238"/>
      <c r="T3" s="240"/>
      <c r="U3" s="238"/>
      <c r="V3" s="238"/>
      <c r="W3" s="238"/>
      <c r="X3" s="242"/>
    </row>
    <row r="4" spans="1:24" ht="18.95" customHeight="1">
      <c r="A4" s="238"/>
      <c r="B4" s="238"/>
      <c r="C4" s="239"/>
      <c r="D4" s="433" t="s">
        <v>35</v>
      </c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  <c r="X4" s="433"/>
    </row>
    <row r="5" spans="1:24" ht="18.95" customHeight="1">
      <c r="A5" s="238"/>
      <c r="B5" s="238"/>
      <c r="C5" s="239"/>
      <c r="D5" s="243"/>
      <c r="E5" s="243"/>
      <c r="F5" s="243"/>
      <c r="G5" s="243"/>
      <c r="H5" s="243"/>
      <c r="I5" s="243"/>
      <c r="J5" s="243"/>
      <c r="K5" s="243"/>
      <c r="L5" s="434" t="s">
        <v>153</v>
      </c>
      <c r="M5" s="435"/>
      <c r="N5" s="435"/>
      <c r="O5" s="435"/>
      <c r="P5" s="435"/>
      <c r="Q5" s="435"/>
      <c r="R5" s="435"/>
      <c r="S5" s="243"/>
      <c r="T5" s="238"/>
      <c r="U5" s="244"/>
      <c r="V5" s="244"/>
      <c r="W5" s="244"/>
      <c r="X5" s="244"/>
    </row>
    <row r="6" spans="1:24" ht="18.95" customHeight="1">
      <c r="A6" s="238"/>
      <c r="B6" s="238"/>
      <c r="C6" s="239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 t="s">
        <v>29</v>
      </c>
      <c r="O6" s="243"/>
      <c r="P6" s="243"/>
      <c r="Q6" s="243"/>
      <c r="R6" s="243"/>
      <c r="S6" s="243"/>
      <c r="T6" s="238"/>
      <c r="U6" s="244"/>
      <c r="V6" s="244"/>
      <c r="W6" s="244"/>
      <c r="X6" s="244"/>
    </row>
    <row r="7" spans="1:24" ht="18.95" customHeight="1">
      <c r="A7" s="238"/>
      <c r="B7" s="238"/>
      <c r="C7" s="239"/>
      <c r="D7" s="238"/>
      <c r="E7" s="243"/>
      <c r="F7" s="243"/>
      <c r="G7" s="243"/>
      <c r="H7" s="243"/>
      <c r="I7" s="243"/>
      <c r="J7" s="243"/>
      <c r="K7" s="243"/>
      <c r="L7" s="238"/>
      <c r="M7" s="243"/>
      <c r="N7" s="243" t="s">
        <v>30</v>
      </c>
      <c r="O7" s="243"/>
      <c r="P7" s="243"/>
      <c r="Q7" s="243"/>
      <c r="R7" s="243"/>
      <c r="S7" s="243"/>
      <c r="T7" s="238"/>
      <c r="U7" s="244"/>
      <c r="V7" s="244"/>
      <c r="W7" s="244"/>
      <c r="X7" s="244"/>
    </row>
    <row r="8" spans="1:24" ht="18.95" customHeight="1">
      <c r="A8" s="238"/>
      <c r="B8" s="238"/>
      <c r="C8" s="239"/>
      <c r="D8" s="243"/>
      <c r="E8" s="243"/>
      <c r="F8" s="243"/>
      <c r="G8" s="243"/>
      <c r="H8" s="243"/>
      <c r="I8" s="243"/>
      <c r="J8" s="243"/>
      <c r="K8" s="243"/>
      <c r="L8" s="238"/>
      <c r="M8" s="243"/>
      <c r="N8" s="243" t="s">
        <v>36</v>
      </c>
      <c r="O8" s="243"/>
      <c r="P8" s="243"/>
      <c r="Q8" s="243"/>
      <c r="R8" s="243"/>
      <c r="S8" s="243"/>
      <c r="T8" s="243"/>
      <c r="U8" s="244"/>
      <c r="V8" s="244"/>
      <c r="W8" s="244"/>
      <c r="X8" s="244"/>
    </row>
    <row r="9" spans="1:24" ht="18.95" customHeight="1">
      <c r="A9" s="238"/>
      <c r="B9" s="238"/>
      <c r="C9" s="239"/>
      <c r="D9" s="243"/>
      <c r="E9" s="243"/>
      <c r="F9" s="243"/>
      <c r="G9" s="243"/>
      <c r="H9" s="243"/>
      <c r="I9" s="243"/>
      <c r="J9" s="243"/>
      <c r="K9" s="243"/>
      <c r="L9" s="238"/>
      <c r="M9" s="243"/>
      <c r="N9" s="243" t="s">
        <v>37</v>
      </c>
      <c r="O9" s="243"/>
      <c r="P9" s="243"/>
      <c r="Q9" s="243"/>
      <c r="R9" s="243"/>
      <c r="S9" s="243"/>
      <c r="T9" s="243"/>
      <c r="U9" s="244"/>
      <c r="V9" s="244"/>
      <c r="W9" s="244"/>
      <c r="X9" s="244"/>
    </row>
    <row r="10" spans="1:24" ht="18.95" customHeight="1">
      <c r="A10" s="238"/>
      <c r="B10" s="238"/>
      <c r="C10" s="239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 t="s">
        <v>38</v>
      </c>
      <c r="O10" s="243"/>
      <c r="P10" s="243"/>
      <c r="Q10" s="243"/>
      <c r="R10" s="243"/>
      <c r="S10" s="243"/>
      <c r="T10" s="243"/>
      <c r="U10" s="244"/>
      <c r="V10" s="244"/>
      <c r="W10" s="244"/>
      <c r="X10" s="244"/>
    </row>
    <row r="11" spans="1:24" ht="18.95" customHeight="1">
      <c r="A11" s="238"/>
      <c r="B11" s="238"/>
      <c r="C11" s="239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 t="s">
        <v>39</v>
      </c>
      <c r="O11" s="243"/>
      <c r="P11" s="245"/>
      <c r="Q11" s="243"/>
      <c r="R11" s="243"/>
      <c r="S11" s="243"/>
      <c r="T11" s="240"/>
      <c r="U11" s="244"/>
      <c r="V11" s="244"/>
      <c r="W11" s="244"/>
      <c r="X11" s="244"/>
    </row>
    <row r="12" spans="1:24" ht="18.95" customHeight="1">
      <c r="A12" s="238"/>
      <c r="B12" s="238"/>
      <c r="C12" s="239"/>
      <c r="D12" s="238"/>
      <c r="E12" s="238"/>
      <c r="F12" s="238"/>
      <c r="G12" s="238"/>
      <c r="H12" s="436" t="s">
        <v>3</v>
      </c>
      <c r="I12" s="436"/>
      <c r="J12" s="436"/>
      <c r="K12" s="244"/>
      <c r="L12" s="243"/>
      <c r="M12" s="244"/>
      <c r="N12" s="243" t="s">
        <v>40</v>
      </c>
      <c r="O12" s="243"/>
      <c r="P12" s="245" t="s">
        <v>116</v>
      </c>
      <c r="Q12" s="244"/>
      <c r="S12" s="244"/>
      <c r="T12" s="246" t="s">
        <v>57</v>
      </c>
      <c r="U12" s="238"/>
      <c r="V12" s="243"/>
      <c r="W12" s="244"/>
      <c r="X12" s="238"/>
    </row>
    <row r="13" spans="1:24" ht="18.95" customHeight="1">
      <c r="A13" s="243"/>
      <c r="B13" s="243"/>
      <c r="C13" s="247"/>
      <c r="D13" s="245" t="s">
        <v>85</v>
      </c>
      <c r="E13" s="244"/>
      <c r="F13" s="244"/>
      <c r="G13" s="244"/>
      <c r="H13" s="437"/>
      <c r="I13" s="437"/>
      <c r="J13" s="244"/>
      <c r="K13" s="244"/>
      <c r="L13" s="243"/>
      <c r="M13" s="243"/>
      <c r="N13" s="243" t="s">
        <v>42</v>
      </c>
      <c r="O13" s="243"/>
      <c r="P13" s="245" t="s">
        <v>117</v>
      </c>
      <c r="Q13" s="244"/>
      <c r="R13" s="244" t="s">
        <v>41</v>
      </c>
      <c r="S13" s="244"/>
      <c r="T13" s="248" t="s">
        <v>44</v>
      </c>
      <c r="U13" s="244"/>
      <c r="V13" s="243"/>
      <c r="W13" s="243"/>
    </row>
    <row r="14" spans="1:24" ht="18.95" customHeight="1">
      <c r="A14" s="243"/>
      <c r="B14" s="243"/>
      <c r="C14" s="247"/>
      <c r="D14" s="245" t="s">
        <v>32</v>
      </c>
      <c r="E14" s="244"/>
      <c r="F14" s="246" t="s">
        <v>90</v>
      </c>
      <c r="G14" s="246"/>
      <c r="H14" s="246" t="s">
        <v>79</v>
      </c>
      <c r="I14" s="248"/>
      <c r="J14" s="243"/>
      <c r="K14" s="244"/>
      <c r="L14" s="243" t="s">
        <v>143</v>
      </c>
      <c r="M14" s="243"/>
      <c r="N14" s="244" t="s">
        <v>45</v>
      </c>
      <c r="O14" s="244"/>
      <c r="P14" s="246" t="s">
        <v>118</v>
      </c>
      <c r="Q14" s="244"/>
      <c r="R14" s="243" t="s">
        <v>43</v>
      </c>
      <c r="S14" s="244"/>
      <c r="T14" s="246" t="s">
        <v>87</v>
      </c>
      <c r="U14" s="244"/>
      <c r="V14" s="249" t="s">
        <v>88</v>
      </c>
      <c r="W14" s="243"/>
      <c r="X14" s="244" t="s">
        <v>6</v>
      </c>
    </row>
    <row r="15" spans="1:24" ht="18.95" customHeight="1">
      <c r="A15" s="243"/>
      <c r="B15" s="243"/>
      <c r="C15" s="152" t="s">
        <v>0</v>
      </c>
      <c r="D15" s="246" t="s">
        <v>86</v>
      </c>
      <c r="E15" s="244"/>
      <c r="F15" s="246" t="s">
        <v>147</v>
      </c>
      <c r="G15" s="246"/>
      <c r="H15" s="244" t="s">
        <v>46</v>
      </c>
      <c r="I15" s="250"/>
      <c r="J15" s="244" t="s">
        <v>5</v>
      </c>
      <c r="K15" s="244"/>
      <c r="L15" s="246" t="s">
        <v>46</v>
      </c>
      <c r="M15" s="244"/>
      <c r="N15" s="244" t="s">
        <v>47</v>
      </c>
      <c r="O15" s="244"/>
      <c r="P15" s="246" t="s">
        <v>119</v>
      </c>
      <c r="Q15" s="244"/>
      <c r="R15" s="245" t="s">
        <v>48</v>
      </c>
      <c r="S15" s="244"/>
      <c r="T15" s="246" t="s">
        <v>231</v>
      </c>
      <c r="U15" s="244"/>
      <c r="V15" s="246" t="s">
        <v>77</v>
      </c>
      <c r="W15" s="243"/>
      <c r="X15" s="244" t="s">
        <v>48</v>
      </c>
    </row>
    <row r="16" spans="1:24" ht="18.95" customHeight="1">
      <c r="A16" s="243"/>
      <c r="B16" s="243"/>
      <c r="C16" s="188"/>
      <c r="D16" s="432" t="s">
        <v>123</v>
      </c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2"/>
      <c r="R16" s="432"/>
      <c r="S16" s="432"/>
      <c r="T16" s="432"/>
      <c r="U16" s="432"/>
      <c r="V16" s="432"/>
      <c r="W16" s="432"/>
      <c r="X16" s="432"/>
    </row>
    <row r="17" spans="1:34" ht="18.95" customHeight="1">
      <c r="A17" s="251" t="s">
        <v>278</v>
      </c>
      <c r="B17" s="251"/>
      <c r="C17" s="188"/>
      <c r="D17" s="432"/>
      <c r="E17" s="432"/>
      <c r="F17" s="432"/>
      <c r="G17" s="432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2"/>
      <c r="S17" s="432"/>
      <c r="T17" s="432"/>
      <c r="U17" s="432"/>
      <c r="V17" s="432"/>
      <c r="W17" s="432"/>
      <c r="X17" s="432"/>
    </row>
    <row r="18" spans="1:34" ht="18.95" customHeight="1">
      <c r="A18" s="252" t="s">
        <v>239</v>
      </c>
      <c r="B18" s="252"/>
      <c r="C18" s="247"/>
      <c r="D18" s="283">
        <v>591044</v>
      </c>
      <c r="E18" s="283"/>
      <c r="F18" s="283">
        <v>2160859</v>
      </c>
      <c r="G18" s="283">
        <v>0</v>
      </c>
      <c r="H18" s="283">
        <v>59140</v>
      </c>
      <c r="I18" s="283">
        <v>0</v>
      </c>
      <c r="J18" s="283">
        <v>11014502</v>
      </c>
      <c r="K18" s="283">
        <v>0</v>
      </c>
      <c r="L18" s="283">
        <v>-33050</v>
      </c>
      <c r="M18" s="283">
        <v>0</v>
      </c>
      <c r="N18" s="283">
        <v>-38558</v>
      </c>
      <c r="O18" s="283">
        <v>0</v>
      </c>
      <c r="P18" s="283">
        <v>2031</v>
      </c>
      <c r="Q18" s="283">
        <v>0</v>
      </c>
      <c r="R18" s="411">
        <f>SUM(L18:P18)</f>
        <v>-69577</v>
      </c>
      <c r="S18" s="411">
        <v>0</v>
      </c>
      <c r="T18" s="411">
        <f>SUM(D18:J18)+R18</f>
        <v>13755968</v>
      </c>
      <c r="U18" s="283">
        <v>0</v>
      </c>
      <c r="V18" s="253">
        <v>62091</v>
      </c>
      <c r="W18" s="283">
        <v>0</v>
      </c>
      <c r="X18" s="411">
        <f>SUM(T18:V18)</f>
        <v>13818059</v>
      </c>
      <c r="Y18" s="216">
        <v>0</v>
      </c>
      <c r="Z18" s="227">
        <f>X18-'BS 2-4'!F89</f>
        <v>0</v>
      </c>
      <c r="AA18" s="216">
        <v>0</v>
      </c>
    </row>
    <row r="19" spans="1:34" ht="18.95" customHeight="1">
      <c r="A19" s="254"/>
      <c r="B19" s="254"/>
      <c r="C19" s="247"/>
      <c r="D19" s="255"/>
      <c r="E19" s="256"/>
      <c r="F19" s="255"/>
      <c r="G19" s="255"/>
      <c r="H19" s="255"/>
      <c r="I19" s="255"/>
      <c r="J19" s="255"/>
      <c r="K19" s="256"/>
      <c r="L19" s="255"/>
      <c r="M19" s="255"/>
      <c r="N19" s="255"/>
      <c r="O19" s="255"/>
      <c r="P19" s="255"/>
      <c r="Q19" s="255"/>
      <c r="R19" s="255"/>
      <c r="S19" s="256"/>
      <c r="T19" s="255"/>
      <c r="U19" s="255"/>
      <c r="V19" s="255"/>
      <c r="W19" s="256"/>
      <c r="X19" s="255"/>
    </row>
    <row r="20" spans="1:34" ht="18.95" customHeight="1">
      <c r="A20" s="252" t="s">
        <v>189</v>
      </c>
      <c r="B20" s="252"/>
      <c r="D20" s="258"/>
      <c r="E20" s="259"/>
      <c r="F20" s="259"/>
      <c r="G20" s="259"/>
      <c r="H20" s="258"/>
      <c r="I20" s="258"/>
      <c r="J20" s="260"/>
      <c r="K20" s="258"/>
      <c r="L20" s="260"/>
      <c r="M20" s="258"/>
      <c r="N20" s="258"/>
      <c r="O20" s="261"/>
      <c r="P20" s="258"/>
      <c r="Q20" s="262"/>
      <c r="R20" s="263"/>
      <c r="S20" s="258"/>
      <c r="T20" s="258"/>
      <c r="U20" s="258"/>
      <c r="V20" s="258"/>
      <c r="W20" s="258"/>
      <c r="X20" s="258"/>
      <c r="Y20" s="264"/>
      <c r="Z20" s="265"/>
      <c r="AA20" s="264"/>
      <c r="AB20" s="266"/>
      <c r="AC20" s="266"/>
      <c r="AD20" s="264"/>
      <c r="AE20" s="266"/>
      <c r="AH20" s="266"/>
    </row>
    <row r="21" spans="1:34" ht="18.95" customHeight="1">
      <c r="A21" s="267" t="s">
        <v>260</v>
      </c>
      <c r="B21" s="252"/>
      <c r="D21" s="255"/>
      <c r="E21" s="256"/>
      <c r="F21" s="256"/>
      <c r="G21" s="256"/>
      <c r="H21" s="268"/>
      <c r="I21" s="255"/>
      <c r="J21" s="269"/>
      <c r="K21" s="255"/>
      <c r="L21" s="269"/>
      <c r="M21" s="255"/>
      <c r="N21" s="268"/>
      <c r="O21" s="255"/>
      <c r="P21" s="268"/>
      <c r="Q21" s="256"/>
      <c r="R21" s="255"/>
      <c r="S21" s="255"/>
      <c r="T21" s="268"/>
      <c r="U21" s="255"/>
      <c r="V21" s="268"/>
      <c r="W21" s="255"/>
      <c r="X21" s="268"/>
      <c r="Y21" s="270"/>
      <c r="Z21" s="271"/>
      <c r="AA21" s="270"/>
      <c r="AB21" s="272"/>
      <c r="AC21" s="271"/>
      <c r="AD21" s="270"/>
      <c r="AE21" s="271"/>
      <c r="AH21" s="271"/>
    </row>
    <row r="22" spans="1:34" ht="18.95" hidden="1" customHeight="1">
      <c r="A22" s="254" t="s">
        <v>199</v>
      </c>
      <c r="B22" s="252"/>
      <c r="D22" s="255"/>
      <c r="E22" s="256"/>
      <c r="F22" s="256"/>
      <c r="G22" s="256"/>
      <c r="H22" s="273"/>
      <c r="I22" s="255"/>
      <c r="J22" s="273"/>
      <c r="K22" s="273"/>
      <c r="L22" s="273"/>
      <c r="M22" s="273"/>
      <c r="N22" s="273"/>
      <c r="O22" s="273"/>
      <c r="P22" s="273"/>
      <c r="Q22" s="256"/>
      <c r="R22" s="273"/>
      <c r="S22" s="255"/>
      <c r="T22" s="273"/>
      <c r="U22" s="255"/>
      <c r="V22" s="273"/>
      <c r="W22" s="255"/>
      <c r="X22" s="273"/>
      <c r="Y22" s="270"/>
      <c r="Z22" s="271"/>
      <c r="AA22" s="270"/>
      <c r="AB22" s="272"/>
      <c r="AC22" s="271"/>
      <c r="AD22" s="270"/>
      <c r="AE22" s="271"/>
      <c r="AH22" s="271"/>
    </row>
    <row r="23" spans="1:34" ht="18.95" hidden="1" customHeight="1">
      <c r="A23" s="254" t="s">
        <v>200</v>
      </c>
      <c r="B23" s="252"/>
      <c r="D23" s="273"/>
      <c r="E23" s="273"/>
      <c r="F23" s="273"/>
      <c r="G23" s="273"/>
      <c r="H23" s="273"/>
      <c r="I23" s="273"/>
      <c r="J23" s="273"/>
      <c r="K23" s="273"/>
      <c r="L23" s="273"/>
      <c r="M23" s="274"/>
      <c r="N23" s="273"/>
      <c r="O23" s="273"/>
      <c r="P23" s="273"/>
      <c r="Q23" s="274"/>
      <c r="R23" s="273"/>
      <c r="S23" s="273"/>
      <c r="T23" s="273"/>
      <c r="U23" s="273"/>
      <c r="V23" s="273"/>
      <c r="W23" s="273"/>
      <c r="X23" s="273"/>
      <c r="Y23" s="270"/>
      <c r="Z23" s="271"/>
      <c r="AA23" s="270"/>
      <c r="AB23" s="272"/>
      <c r="AC23" s="271"/>
      <c r="AD23" s="270"/>
      <c r="AE23" s="271"/>
      <c r="AH23" s="271"/>
    </row>
    <row r="24" spans="1:34" ht="18.95" customHeight="1">
      <c r="A24" s="254" t="s">
        <v>181</v>
      </c>
      <c r="B24" s="254"/>
      <c r="C24" s="188">
        <v>9</v>
      </c>
      <c r="D24" s="275">
        <v>0</v>
      </c>
      <c r="E24" s="276"/>
      <c r="F24" s="275">
        <v>0</v>
      </c>
      <c r="G24" s="276"/>
      <c r="H24" s="275">
        <v>0</v>
      </c>
      <c r="I24" s="277"/>
      <c r="J24" s="275">
        <v>-1418506</v>
      </c>
      <c r="K24" s="230"/>
      <c r="L24" s="275">
        <v>0</v>
      </c>
      <c r="M24" s="233"/>
      <c r="N24" s="275">
        <v>0</v>
      </c>
      <c r="O24" s="273"/>
      <c r="P24" s="275">
        <v>0</v>
      </c>
      <c r="Q24" s="233"/>
      <c r="R24" s="326">
        <f>SUM(L24:P24)</f>
        <v>0</v>
      </c>
      <c r="S24" s="278"/>
      <c r="T24" s="326">
        <f>SUM(D24:J24,R24)</f>
        <v>-1418506</v>
      </c>
      <c r="U24" s="230"/>
      <c r="V24" s="276">
        <v>-28442</v>
      </c>
      <c r="W24" s="230"/>
      <c r="X24" s="326">
        <f>SUM(T24:V24)</f>
        <v>-1446948</v>
      </c>
    </row>
    <row r="25" spans="1:34" ht="18.95" customHeight="1">
      <c r="A25" s="267" t="s">
        <v>261</v>
      </c>
      <c r="B25" s="267"/>
      <c r="C25" s="247"/>
      <c r="D25" s="325">
        <f>SUM(D22:D24)</f>
        <v>0</v>
      </c>
      <c r="E25" s="279"/>
      <c r="F25" s="325">
        <f>SUM(F22:F24)</f>
        <v>0</v>
      </c>
      <c r="G25" s="280"/>
      <c r="H25" s="325">
        <f>SUM(H22:H24)</f>
        <v>0</v>
      </c>
      <c r="I25" s="279"/>
      <c r="J25" s="325">
        <f>SUM(J22:J24)</f>
        <v>-1418506</v>
      </c>
      <c r="K25" s="279"/>
      <c r="L25" s="325">
        <f>SUM(L22:L24)</f>
        <v>0</v>
      </c>
      <c r="M25" s="281"/>
      <c r="N25" s="325">
        <f>SUM(N22:N24)</f>
        <v>0</v>
      </c>
      <c r="O25" s="280"/>
      <c r="P25" s="325">
        <f>SUM(P22:P24)</f>
        <v>0</v>
      </c>
      <c r="Q25" s="281"/>
      <c r="R25" s="327">
        <f>SUM(R22:R24)</f>
        <v>0</v>
      </c>
      <c r="S25" s="279"/>
      <c r="T25" s="327">
        <f>SUM(T22:T24)</f>
        <v>-1418506</v>
      </c>
      <c r="U25" s="279"/>
      <c r="V25" s="327">
        <f>SUM(V22:V24)</f>
        <v>-28442</v>
      </c>
      <c r="W25" s="414"/>
      <c r="X25" s="327">
        <f>SUM(X22:X24)</f>
        <v>-1446948</v>
      </c>
    </row>
    <row r="26" spans="1:34" ht="18.95" customHeight="1">
      <c r="A26" s="252" t="s">
        <v>202</v>
      </c>
      <c r="B26" s="252"/>
      <c r="C26" s="247"/>
      <c r="D26" s="325">
        <f>D25</f>
        <v>0</v>
      </c>
      <c r="E26" s="279"/>
      <c r="F26" s="325">
        <f>F25</f>
        <v>0</v>
      </c>
      <c r="G26" s="280"/>
      <c r="H26" s="325">
        <f>H25</f>
        <v>0</v>
      </c>
      <c r="I26" s="279"/>
      <c r="J26" s="325">
        <f>J25</f>
        <v>-1418506</v>
      </c>
      <c r="K26" s="279"/>
      <c r="L26" s="325">
        <f>L25</f>
        <v>0</v>
      </c>
      <c r="M26" s="281"/>
      <c r="N26" s="325">
        <f>N25</f>
        <v>0</v>
      </c>
      <c r="O26" s="280"/>
      <c r="P26" s="325">
        <f>P25</f>
        <v>0</v>
      </c>
      <c r="Q26" s="281"/>
      <c r="R26" s="325">
        <f>R25</f>
        <v>0</v>
      </c>
      <c r="S26" s="279"/>
      <c r="T26" s="325">
        <f>T25</f>
        <v>-1418506</v>
      </c>
      <c r="U26" s="279"/>
      <c r="V26" s="325">
        <f>V25</f>
        <v>-28442</v>
      </c>
      <c r="W26" s="414"/>
      <c r="X26" s="325">
        <f>X25</f>
        <v>-1446948</v>
      </c>
    </row>
    <row r="27" spans="1:34" ht="18.95" customHeight="1">
      <c r="A27" s="267"/>
      <c r="B27" s="267"/>
      <c r="C27" s="247"/>
      <c r="D27" s="279"/>
      <c r="E27" s="279"/>
      <c r="F27" s="279"/>
      <c r="G27" s="279"/>
      <c r="H27" s="280"/>
      <c r="I27" s="279"/>
      <c r="J27" s="280"/>
      <c r="K27" s="279"/>
      <c r="L27" s="280"/>
      <c r="M27" s="256"/>
      <c r="N27" s="280"/>
      <c r="O27" s="280"/>
      <c r="P27" s="280"/>
      <c r="Q27" s="256"/>
      <c r="R27" s="280"/>
      <c r="S27" s="279"/>
      <c r="T27" s="279"/>
      <c r="U27" s="279"/>
      <c r="V27" s="280"/>
      <c r="W27" s="279"/>
      <c r="X27" s="279"/>
    </row>
    <row r="28" spans="1:34" ht="18.95" customHeight="1">
      <c r="A28" s="252" t="s">
        <v>131</v>
      </c>
      <c r="B28" s="252"/>
      <c r="C28" s="247"/>
      <c r="D28" s="277"/>
      <c r="E28" s="277"/>
      <c r="F28" s="277"/>
      <c r="G28" s="277"/>
      <c r="H28" s="277"/>
      <c r="I28" s="277"/>
      <c r="J28" s="230"/>
      <c r="K28" s="256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</row>
    <row r="29" spans="1:34" ht="18.95" customHeight="1">
      <c r="A29" s="254" t="s">
        <v>66</v>
      </c>
      <c r="B29" s="254"/>
      <c r="C29" s="247"/>
      <c r="D29" s="276">
        <v>0</v>
      </c>
      <c r="E29" s="276"/>
      <c r="F29" s="276">
        <v>0</v>
      </c>
      <c r="G29" s="276"/>
      <c r="H29" s="276">
        <v>0</v>
      </c>
      <c r="I29" s="277"/>
      <c r="J29" s="415">
        <f>'PL (9 month) 7-8'!D54</f>
        <v>709342</v>
      </c>
      <c r="K29" s="277"/>
      <c r="L29" s="276">
        <v>0</v>
      </c>
      <c r="M29" s="273"/>
      <c r="N29" s="276">
        <v>0</v>
      </c>
      <c r="O29" s="273"/>
      <c r="P29" s="276">
        <v>0</v>
      </c>
      <c r="Q29" s="273"/>
      <c r="R29" s="326">
        <f>SUM(L29:P29)</f>
        <v>0</v>
      </c>
      <c r="S29" s="416"/>
      <c r="T29" s="326">
        <f>SUM(D29:J29)+R29</f>
        <v>709342</v>
      </c>
      <c r="U29" s="277"/>
      <c r="V29" s="328">
        <f>'PL (9 month) 7-8'!D55</f>
        <v>19658</v>
      </c>
      <c r="W29" s="277"/>
      <c r="X29" s="326">
        <f>T29+V29</f>
        <v>729000</v>
      </c>
    </row>
    <row r="30" spans="1:34" ht="18.95" customHeight="1">
      <c r="A30" s="254" t="s">
        <v>67</v>
      </c>
      <c r="B30" s="254"/>
      <c r="C30" s="247"/>
      <c r="D30" s="275">
        <v>0</v>
      </c>
      <c r="E30" s="276"/>
      <c r="F30" s="275">
        <v>0</v>
      </c>
      <c r="G30" s="276"/>
      <c r="H30" s="275">
        <v>0</v>
      </c>
      <c r="I30" s="277"/>
      <c r="J30" s="275">
        <v>0</v>
      </c>
      <c r="K30" s="230"/>
      <c r="L30" s="330">
        <f>'PL (9 month) 7-8'!D41</f>
        <v>-10079</v>
      </c>
      <c r="M30" s="233"/>
      <c r="N30" s="275">
        <v>0</v>
      </c>
      <c r="O30" s="273"/>
      <c r="P30" s="275">
        <v>0</v>
      </c>
      <c r="Q30" s="233"/>
      <c r="R30" s="326">
        <f>SUM(L30:P30)</f>
        <v>-10079</v>
      </c>
      <c r="S30" s="417"/>
      <c r="T30" s="326">
        <f>SUM(D30:J30)+R30</f>
        <v>-10079</v>
      </c>
      <c r="U30" s="230"/>
      <c r="V30" s="276">
        <v>0</v>
      </c>
      <c r="W30" s="230"/>
      <c r="X30" s="326">
        <f>T30+V30</f>
        <v>-10079</v>
      </c>
    </row>
    <row r="31" spans="1:34" ht="18.95" customHeight="1">
      <c r="A31" s="252" t="s">
        <v>311</v>
      </c>
      <c r="B31" s="252"/>
      <c r="C31" s="247"/>
      <c r="D31" s="327">
        <f>SUM(D29:D30)</f>
        <v>0</v>
      </c>
      <c r="E31" s="280"/>
      <c r="F31" s="327">
        <f>SUM(F29:F30)</f>
        <v>0</v>
      </c>
      <c r="G31" s="282"/>
      <c r="H31" s="327">
        <f>SUM(H29:H30)</f>
        <v>0</v>
      </c>
      <c r="I31" s="283"/>
      <c r="J31" s="327">
        <f>SUM(J29:J30)</f>
        <v>709342</v>
      </c>
      <c r="K31" s="279"/>
      <c r="L31" s="327">
        <f>SUM(L29:L30)</f>
        <v>-10079</v>
      </c>
      <c r="M31" s="280"/>
      <c r="N31" s="327">
        <f>SUM(N29:N30)</f>
        <v>0</v>
      </c>
      <c r="O31" s="273"/>
      <c r="P31" s="327">
        <f>SUM(P29:P30)</f>
        <v>0</v>
      </c>
      <c r="Q31" s="280"/>
      <c r="R31" s="327">
        <f>SUM(R29:R30)</f>
        <v>-10079</v>
      </c>
      <c r="S31" s="414"/>
      <c r="T31" s="327">
        <f>SUM(T29:T30)</f>
        <v>699263</v>
      </c>
      <c r="U31" s="414"/>
      <c r="V31" s="327">
        <f>SUM(V29:V30)</f>
        <v>19658</v>
      </c>
      <c r="W31" s="414"/>
      <c r="X31" s="327">
        <f>SUM(X29:X30)</f>
        <v>718921</v>
      </c>
    </row>
    <row r="32" spans="1:34" ht="18.95" hidden="1" customHeight="1">
      <c r="A32" s="254" t="s">
        <v>132</v>
      </c>
      <c r="B32" s="254"/>
      <c r="C32" s="247"/>
      <c r="D32" s="328">
        <v>0</v>
      </c>
      <c r="E32" s="277">
        <v>0</v>
      </c>
      <c r="F32" s="328">
        <v>0</v>
      </c>
      <c r="G32" s="277"/>
      <c r="H32" s="328">
        <v>0</v>
      </c>
      <c r="I32" s="230"/>
      <c r="J32" s="331">
        <v>0</v>
      </c>
      <c r="K32" s="256"/>
      <c r="L32" s="328">
        <v>0</v>
      </c>
      <c r="M32" s="277">
        <v>0</v>
      </c>
      <c r="N32" s="328">
        <v>0</v>
      </c>
      <c r="O32" s="273"/>
      <c r="P32" s="328">
        <v>0</v>
      </c>
      <c r="Q32" s="256"/>
      <c r="R32" s="328">
        <v>0</v>
      </c>
      <c r="S32" s="328">
        <v>0</v>
      </c>
      <c r="T32" s="328">
        <v>0</v>
      </c>
      <c r="U32" s="328">
        <v>0</v>
      </c>
      <c r="V32" s="328">
        <v>0</v>
      </c>
      <c r="W32" s="418"/>
      <c r="X32" s="328">
        <f>SUM(T32:V32)</f>
        <v>0</v>
      </c>
      <c r="Y32" s="148"/>
      <c r="AA32" s="148"/>
    </row>
    <row r="33" spans="1:24" ht="18.95" customHeight="1" thickBot="1">
      <c r="A33" s="252" t="s">
        <v>279</v>
      </c>
      <c r="B33" s="252"/>
      <c r="C33" s="267"/>
      <c r="D33" s="329">
        <f>SUM(D18+D26+D31)</f>
        <v>591044</v>
      </c>
      <c r="E33" s="279"/>
      <c r="F33" s="329">
        <f>SUM(F18+F26+F31)</f>
        <v>2160859</v>
      </c>
      <c r="G33" s="279"/>
      <c r="H33" s="329">
        <f>SUM(H18+H26+H31)</f>
        <v>59140</v>
      </c>
      <c r="I33" s="279"/>
      <c r="J33" s="329">
        <f>SUM(J18+J26+J31)</f>
        <v>10305338</v>
      </c>
      <c r="K33" s="279"/>
      <c r="L33" s="329">
        <f>SUM(L18+L26+L31)</f>
        <v>-43129</v>
      </c>
      <c r="M33" s="279"/>
      <c r="N33" s="329">
        <f>SUM(N18+N26+N31)</f>
        <v>-38558</v>
      </c>
      <c r="O33" s="273"/>
      <c r="P33" s="329">
        <f>SUM(P18+P26+P31)</f>
        <v>2031</v>
      </c>
      <c r="Q33" s="279"/>
      <c r="R33" s="329">
        <f>SUM(R18+R26+R31)</f>
        <v>-79656</v>
      </c>
      <c r="S33" s="414"/>
      <c r="T33" s="329">
        <f>SUM(T18+T26+T31)</f>
        <v>13036725</v>
      </c>
      <c r="U33" s="414"/>
      <c r="V33" s="329">
        <f>SUM(V18+V26+V31)</f>
        <v>53307</v>
      </c>
      <c r="W33" s="414"/>
      <c r="X33" s="329">
        <f>SUM(X18+X26+X31)</f>
        <v>13090032</v>
      </c>
    </row>
    <row r="34" spans="1:24" ht="18.95" customHeight="1" thickTop="1">
      <c r="A34" s="252"/>
      <c r="B34" s="252"/>
      <c r="C34" s="267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</row>
    <row r="36" spans="1:24">
      <c r="M36" s="221"/>
      <c r="Q36" s="221"/>
      <c r="S36" s="221"/>
      <c r="T36" s="221"/>
      <c r="U36" s="221"/>
      <c r="V36" s="221"/>
    </row>
  </sheetData>
  <sheetProtection formatCells="0" formatColumns="0" formatRows="0" insertColumns="0" insertRows="0" insertHyperlinks="0" deleteColumns="0" deleteRows="0" sort="0" autoFilter="0" pivotTables="0"/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4" header="0.4" footer="0.5"/>
  <pageSetup paperSize="9" scale="62" firstPageNumber="10" fitToHeight="0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showGridLines="0" zoomScale="70" zoomScaleNormal="70" zoomScaleSheetLayoutView="85" workbookViewId="0">
      <selection activeCell="B20" sqref="B20"/>
    </sheetView>
  </sheetViews>
  <sheetFormatPr defaultColWidth="10.5703125" defaultRowHeight="18.95" customHeight="1"/>
  <cols>
    <col min="1" max="1" width="28.42578125" style="2" customWidth="1"/>
    <col min="2" max="2" width="31.85546875" style="2" customWidth="1"/>
    <col min="3" max="3" width="5.85546875" style="116" customWidth="1"/>
    <col min="4" max="4" width="13.5703125" style="3" customWidth="1"/>
    <col min="5" max="5" width="0.5703125" style="3" customWidth="1"/>
    <col min="6" max="6" width="14" style="3" customWidth="1"/>
    <col min="7" max="7" width="0.5703125" style="3" customWidth="1"/>
    <col min="8" max="8" width="14" style="3" customWidth="1"/>
    <col min="9" max="9" width="0.5703125" style="3" customWidth="1"/>
    <col min="10" max="10" width="12.5703125" style="3" customWidth="1"/>
    <col min="11" max="11" width="0.5703125" style="3" customWidth="1"/>
    <col min="12" max="12" width="14.5703125" style="3" customWidth="1"/>
    <col min="13" max="13" width="0.5703125" style="3" customWidth="1"/>
    <col min="14" max="14" width="14.42578125" style="3" customWidth="1"/>
    <col min="15" max="15" width="0.5703125" style="2" customWidth="1"/>
    <col min="16" max="16" width="13.5703125" style="3" customWidth="1"/>
    <col min="17" max="17" width="0.5703125" style="3" customWidth="1"/>
    <col min="18" max="18" width="13.5703125" style="3" customWidth="1"/>
    <col min="19" max="19" width="0.5703125" style="2" customWidth="1"/>
    <col min="20" max="20" width="13.42578125" style="3" customWidth="1"/>
    <col min="21" max="21" width="0.5703125" style="2" customWidth="1"/>
    <col min="22" max="22" width="16" style="2" bestFit="1" customWidth="1"/>
    <col min="23" max="23" width="0.5703125" style="2" customWidth="1"/>
    <col min="24" max="24" width="14.85546875" style="2" customWidth="1"/>
    <col min="25" max="25" width="0.5703125" style="2" customWidth="1"/>
    <col min="26" max="26" width="15.5703125" style="2" customWidth="1"/>
    <col min="27" max="27" width="0.42578125" style="2" customWidth="1"/>
    <col min="28" max="16384" width="10.5703125" style="2"/>
  </cols>
  <sheetData>
    <row r="1" spans="1:26" ht="18.95" customHeight="1">
      <c r="A1" s="5" t="s">
        <v>11</v>
      </c>
      <c r="B1" s="5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8.95" customHeight="1">
      <c r="A2" s="26" t="s">
        <v>130</v>
      </c>
      <c r="B2" s="2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8.95" customHeight="1">
      <c r="A3" s="110"/>
      <c r="B3" s="110"/>
      <c r="C3" s="111"/>
      <c r="D3" s="112"/>
      <c r="E3" s="112"/>
      <c r="F3" s="112"/>
      <c r="G3" s="112"/>
      <c r="H3" s="112"/>
      <c r="I3" s="112"/>
      <c r="J3" s="113"/>
      <c r="K3" s="110"/>
      <c r="L3" s="113"/>
      <c r="M3" s="110"/>
      <c r="N3" s="110"/>
      <c r="O3" s="110"/>
      <c r="P3" s="110"/>
      <c r="Q3" s="110"/>
      <c r="R3" s="110"/>
      <c r="S3" s="110"/>
      <c r="T3" s="110"/>
      <c r="U3" s="110"/>
      <c r="V3" s="112"/>
      <c r="W3" s="110"/>
      <c r="X3" s="110"/>
      <c r="Y3" s="110"/>
      <c r="Z3" s="60"/>
    </row>
    <row r="4" spans="1:26" ht="18.95" customHeight="1">
      <c r="A4" s="110"/>
      <c r="B4" s="110"/>
      <c r="C4" s="111"/>
      <c r="D4" s="443" t="s">
        <v>35</v>
      </c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</row>
    <row r="5" spans="1:26" ht="18.95" customHeight="1">
      <c r="A5" s="110"/>
      <c r="B5" s="110"/>
      <c r="C5" s="111"/>
      <c r="D5" s="10"/>
      <c r="E5" s="10"/>
      <c r="F5" s="10"/>
      <c r="G5" s="10"/>
      <c r="H5" s="10"/>
      <c r="I5" s="10"/>
      <c r="J5" s="10"/>
      <c r="K5" s="10"/>
      <c r="L5" s="10"/>
      <c r="M5" s="10"/>
      <c r="N5" s="439" t="s">
        <v>153</v>
      </c>
      <c r="O5" s="440"/>
      <c r="P5" s="440"/>
      <c r="Q5" s="440"/>
      <c r="R5" s="440"/>
      <c r="S5" s="440"/>
      <c r="T5" s="440"/>
      <c r="U5" s="10"/>
      <c r="V5" s="110"/>
      <c r="W5" s="9"/>
      <c r="X5" s="9"/>
      <c r="Y5" s="9"/>
      <c r="Z5" s="9"/>
    </row>
    <row r="6" spans="1:26" ht="18.95" customHeight="1">
      <c r="A6" s="110"/>
      <c r="B6" s="110"/>
      <c r="C6" s="1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 t="s">
        <v>29</v>
      </c>
      <c r="Q6" s="10"/>
      <c r="R6" s="10"/>
      <c r="S6" s="10"/>
      <c r="T6" s="10"/>
      <c r="U6" s="10"/>
      <c r="V6" s="110"/>
      <c r="W6" s="9"/>
      <c r="X6" s="9"/>
      <c r="Y6" s="9"/>
      <c r="Z6" s="9"/>
    </row>
    <row r="7" spans="1:26" ht="18.95" customHeight="1">
      <c r="A7" s="110"/>
      <c r="B7" s="110"/>
      <c r="C7" s="111"/>
      <c r="D7" s="110"/>
      <c r="E7" s="10"/>
      <c r="F7" s="10"/>
      <c r="G7" s="10"/>
      <c r="H7" s="10"/>
      <c r="I7" s="10"/>
      <c r="J7" s="10"/>
      <c r="K7" s="10"/>
      <c r="L7" s="10"/>
      <c r="M7" s="10"/>
      <c r="N7" s="110"/>
      <c r="O7" s="10"/>
      <c r="P7" s="10" t="s">
        <v>30</v>
      </c>
      <c r="Q7" s="10"/>
      <c r="R7" s="10"/>
      <c r="S7" s="10"/>
      <c r="T7" s="10"/>
      <c r="U7" s="10"/>
      <c r="V7" s="110"/>
      <c r="W7" s="9"/>
      <c r="X7" s="9"/>
      <c r="Y7" s="9"/>
      <c r="Z7" s="9"/>
    </row>
    <row r="8" spans="1:26" ht="18.95" customHeight="1">
      <c r="A8" s="110"/>
      <c r="B8" s="110"/>
      <c r="C8" s="111"/>
      <c r="D8" s="10"/>
      <c r="E8" s="10"/>
      <c r="F8" s="10"/>
      <c r="G8" s="10"/>
      <c r="H8" s="10"/>
      <c r="I8" s="112"/>
      <c r="J8" s="10"/>
      <c r="K8" s="10"/>
      <c r="L8" s="10"/>
      <c r="M8" s="10"/>
      <c r="N8" s="110"/>
      <c r="O8" s="10"/>
      <c r="P8" s="10" t="s">
        <v>36</v>
      </c>
      <c r="Q8" s="10"/>
      <c r="R8" s="10"/>
      <c r="S8" s="10"/>
      <c r="T8" s="10"/>
      <c r="U8" s="10"/>
      <c r="V8" s="10"/>
      <c r="W8" s="9"/>
      <c r="X8" s="9"/>
      <c r="Y8" s="9"/>
      <c r="Z8" s="9"/>
    </row>
    <row r="9" spans="1:26" ht="18.95" customHeight="1">
      <c r="A9" s="110"/>
      <c r="B9" s="110"/>
      <c r="C9" s="111"/>
      <c r="D9" s="10"/>
      <c r="E9" s="10"/>
      <c r="F9" s="10"/>
      <c r="G9" s="10"/>
      <c r="H9" s="10"/>
      <c r="I9" s="112"/>
      <c r="J9" s="10"/>
      <c r="K9" s="10"/>
      <c r="L9" s="10"/>
      <c r="M9" s="10"/>
      <c r="N9" s="110"/>
      <c r="O9" s="10"/>
      <c r="P9" s="10" t="s">
        <v>37</v>
      </c>
      <c r="Q9" s="10"/>
      <c r="R9" s="10"/>
      <c r="S9" s="10"/>
      <c r="T9" s="10"/>
      <c r="U9" s="10"/>
      <c r="V9" s="10"/>
      <c r="W9" s="9"/>
      <c r="X9" s="9"/>
      <c r="Y9" s="9"/>
      <c r="Z9" s="9"/>
    </row>
    <row r="10" spans="1:26" ht="18.95" customHeight="1">
      <c r="A10" s="110"/>
      <c r="B10" s="110"/>
      <c r="C10" s="111"/>
      <c r="D10" s="10"/>
      <c r="E10" s="10"/>
      <c r="F10" s="10"/>
      <c r="G10" s="10"/>
      <c r="H10" s="10"/>
      <c r="I10" s="112"/>
      <c r="J10" s="10"/>
      <c r="K10" s="10"/>
      <c r="L10" s="10"/>
      <c r="M10" s="10"/>
      <c r="N10" s="10"/>
      <c r="O10" s="10"/>
      <c r="P10" s="10" t="s">
        <v>38</v>
      </c>
      <c r="Q10" s="10"/>
      <c r="R10" s="10"/>
      <c r="S10" s="10"/>
      <c r="T10" s="10"/>
      <c r="U10" s="10"/>
      <c r="V10" s="10"/>
      <c r="W10" s="9"/>
      <c r="X10" s="9"/>
      <c r="Y10" s="9"/>
      <c r="Z10" s="9"/>
    </row>
    <row r="11" spans="1:26" ht="18.95" customHeight="1">
      <c r="A11" s="110"/>
      <c r="B11" s="110"/>
      <c r="C11" s="111"/>
      <c r="D11" s="10"/>
      <c r="E11" s="10"/>
      <c r="F11" s="10"/>
      <c r="G11" s="10"/>
      <c r="H11" s="10"/>
      <c r="I11" s="112"/>
      <c r="J11" s="10"/>
      <c r="K11" s="10"/>
      <c r="L11" s="10"/>
      <c r="M11" s="10"/>
      <c r="N11" s="10"/>
      <c r="O11" s="10"/>
      <c r="P11" s="10" t="s">
        <v>39</v>
      </c>
      <c r="Q11" s="10"/>
      <c r="R11" s="10"/>
      <c r="S11" s="10"/>
      <c r="T11" s="10"/>
      <c r="U11" s="10"/>
      <c r="V11" s="112"/>
      <c r="W11" s="9"/>
      <c r="X11" s="9"/>
      <c r="Y11" s="9"/>
      <c r="Z11" s="9"/>
    </row>
    <row r="12" spans="1:26" ht="18.95" customHeight="1">
      <c r="A12" s="110"/>
      <c r="B12" s="110"/>
      <c r="C12" s="111"/>
      <c r="D12" s="110"/>
      <c r="E12" s="110"/>
      <c r="F12" s="110"/>
      <c r="G12" s="110"/>
      <c r="H12" s="110"/>
      <c r="I12" s="112"/>
      <c r="J12" s="441" t="s">
        <v>3</v>
      </c>
      <c r="K12" s="441"/>
      <c r="L12" s="441"/>
      <c r="M12" s="9"/>
      <c r="N12" s="10"/>
      <c r="O12" s="9"/>
      <c r="P12" s="10" t="s">
        <v>40</v>
      </c>
      <c r="Q12" s="10"/>
      <c r="R12" s="27" t="s">
        <v>116</v>
      </c>
      <c r="S12" s="9"/>
      <c r="U12" s="9"/>
      <c r="V12" s="21" t="s">
        <v>57</v>
      </c>
      <c r="W12" s="110"/>
      <c r="X12" s="10"/>
      <c r="Y12" s="9"/>
      <c r="Z12" s="110"/>
    </row>
    <row r="13" spans="1:26" ht="18.95" customHeight="1">
      <c r="A13" s="10"/>
      <c r="B13" s="10"/>
      <c r="C13" s="105"/>
      <c r="D13" s="27" t="s">
        <v>85</v>
      </c>
      <c r="E13" s="9"/>
      <c r="F13" s="9"/>
      <c r="G13" s="9"/>
      <c r="H13" s="9"/>
      <c r="I13" s="10"/>
      <c r="J13" s="442"/>
      <c r="K13" s="442"/>
      <c r="L13" s="9"/>
      <c r="M13" s="9"/>
      <c r="N13" s="10" t="s">
        <v>143</v>
      </c>
      <c r="O13" s="10"/>
      <c r="P13" s="10" t="s">
        <v>42</v>
      </c>
      <c r="Q13" s="10"/>
      <c r="R13" s="27" t="s">
        <v>117</v>
      </c>
      <c r="S13" s="9"/>
      <c r="T13" s="9" t="s">
        <v>41</v>
      </c>
      <c r="U13" s="9"/>
      <c r="V13" s="109" t="s">
        <v>44</v>
      </c>
      <c r="W13" s="9"/>
      <c r="X13" s="10"/>
      <c r="Y13" s="10"/>
    </row>
    <row r="14" spans="1:26" ht="18.95" customHeight="1">
      <c r="A14" s="10"/>
      <c r="B14" s="10"/>
      <c r="C14" s="105"/>
      <c r="D14" s="27" t="s">
        <v>32</v>
      </c>
      <c r="E14" s="9"/>
      <c r="F14" s="21" t="s">
        <v>90</v>
      </c>
      <c r="G14" s="21"/>
      <c r="H14" s="21"/>
      <c r="I14" s="10"/>
      <c r="J14" s="21" t="s">
        <v>79</v>
      </c>
      <c r="K14" s="109"/>
      <c r="L14" s="10"/>
      <c r="M14" s="9"/>
      <c r="N14" s="9" t="s">
        <v>144</v>
      </c>
      <c r="O14" s="10"/>
      <c r="P14" s="9" t="s">
        <v>45</v>
      </c>
      <c r="Q14" s="9"/>
      <c r="R14" s="21" t="s">
        <v>118</v>
      </c>
      <c r="S14" s="9"/>
      <c r="T14" s="10" t="s">
        <v>43</v>
      </c>
      <c r="U14" s="9"/>
      <c r="V14" s="21" t="s">
        <v>87</v>
      </c>
      <c r="W14" s="9"/>
      <c r="X14" s="28" t="s">
        <v>88</v>
      </c>
      <c r="Y14" s="10"/>
      <c r="Z14" s="9" t="s">
        <v>6</v>
      </c>
    </row>
    <row r="15" spans="1:26" ht="18.95" customHeight="1">
      <c r="A15" s="10"/>
      <c r="B15" s="10"/>
      <c r="C15" s="140" t="s">
        <v>0</v>
      </c>
      <c r="D15" s="21" t="s">
        <v>86</v>
      </c>
      <c r="E15" s="9"/>
      <c r="F15" s="21" t="s">
        <v>147</v>
      </c>
      <c r="G15" s="21"/>
      <c r="H15" s="109" t="s">
        <v>196</v>
      </c>
      <c r="I15" s="10"/>
      <c r="J15" s="9" t="s">
        <v>46</v>
      </c>
      <c r="K15" s="114"/>
      <c r="L15" s="9" t="s">
        <v>5</v>
      </c>
      <c r="M15" s="9"/>
      <c r="N15" s="21" t="s">
        <v>54</v>
      </c>
      <c r="O15" s="9"/>
      <c r="P15" s="9" t="s">
        <v>47</v>
      </c>
      <c r="Q15" s="9"/>
      <c r="R15" s="21" t="s">
        <v>119</v>
      </c>
      <c r="S15" s="9"/>
      <c r="T15" s="27" t="s">
        <v>48</v>
      </c>
      <c r="U15" s="9"/>
      <c r="V15" s="21" t="s">
        <v>156</v>
      </c>
      <c r="W15" s="9"/>
      <c r="X15" s="21" t="s">
        <v>77</v>
      </c>
      <c r="Y15" s="10"/>
      <c r="Z15" s="9" t="s">
        <v>48</v>
      </c>
    </row>
    <row r="16" spans="1:26" ht="18.95" customHeight="1">
      <c r="A16" s="10"/>
      <c r="B16" s="10"/>
      <c r="C16" s="140"/>
      <c r="D16" s="438" t="s">
        <v>123</v>
      </c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38"/>
      <c r="X16" s="438"/>
      <c r="Y16" s="438"/>
      <c r="Z16" s="438"/>
    </row>
    <row r="17" spans="1:35" ht="18.95" customHeight="1">
      <c r="A17" s="61" t="s">
        <v>219</v>
      </c>
      <c r="B17" s="61"/>
      <c r="C17" s="140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438"/>
      <c r="Z17" s="438"/>
    </row>
    <row r="18" spans="1:35" ht="18.95" customHeight="1">
      <c r="A18" s="11" t="s">
        <v>198</v>
      </c>
      <c r="B18" s="11"/>
      <c r="C18" s="12"/>
      <c r="D18" s="62">
        <v>589031</v>
      </c>
      <c r="E18" s="62"/>
      <c r="F18" s="62">
        <v>2050235</v>
      </c>
      <c r="G18" s="62"/>
      <c r="H18" s="62">
        <v>381</v>
      </c>
      <c r="I18" s="62"/>
      <c r="J18" s="62">
        <v>59140</v>
      </c>
      <c r="K18" s="62">
        <v>0</v>
      </c>
      <c r="L18" s="62">
        <v>9375032</v>
      </c>
      <c r="M18" s="62">
        <v>0</v>
      </c>
      <c r="N18" s="62">
        <v>-27412</v>
      </c>
      <c r="O18" s="62">
        <v>0</v>
      </c>
      <c r="P18" s="62">
        <v>-38558</v>
      </c>
      <c r="Q18" s="62">
        <v>0</v>
      </c>
      <c r="R18" s="62">
        <v>2031</v>
      </c>
      <c r="S18" s="62"/>
      <c r="T18" s="62">
        <f>SUM(N18:R18)</f>
        <v>-63939</v>
      </c>
      <c r="U18" s="62"/>
      <c r="V18" s="62">
        <f>D18+F18+H18+J18+L18+T18</f>
        <v>12009880</v>
      </c>
      <c r="W18" s="62"/>
      <c r="X18" s="115">
        <v>52144</v>
      </c>
      <c r="Y18" s="62"/>
      <c r="Z18" s="62">
        <f>SUM(V18:X18)</f>
        <v>12062024</v>
      </c>
    </row>
    <row r="19" spans="1:35" ht="18.95" customHeight="1">
      <c r="A19" s="20"/>
      <c r="B19" s="20"/>
      <c r="C19" s="12"/>
      <c r="D19" s="63"/>
      <c r="E19" s="54"/>
      <c r="F19" s="63"/>
      <c r="G19" s="63"/>
      <c r="H19" s="63"/>
      <c r="I19" s="63"/>
      <c r="J19" s="63"/>
      <c r="K19" s="63"/>
      <c r="L19" s="63"/>
      <c r="M19" s="54"/>
      <c r="N19" s="63"/>
      <c r="O19" s="63"/>
      <c r="P19" s="63"/>
      <c r="Q19" s="63"/>
      <c r="R19" s="63"/>
      <c r="S19" s="63"/>
      <c r="T19" s="63"/>
      <c r="U19" s="54"/>
      <c r="V19" s="63"/>
      <c r="W19" s="63"/>
      <c r="X19" s="63"/>
      <c r="Y19" s="54"/>
      <c r="Z19" s="63"/>
    </row>
    <row r="20" spans="1:35" ht="18.95" customHeight="1">
      <c r="A20" s="11" t="s">
        <v>189</v>
      </c>
      <c r="B20" s="11"/>
      <c r="D20" s="117"/>
      <c r="E20" s="118"/>
      <c r="F20" s="118"/>
      <c r="G20" s="118"/>
      <c r="H20" s="118"/>
      <c r="I20" s="118"/>
      <c r="J20" s="117"/>
      <c r="K20" s="117"/>
      <c r="L20" s="119"/>
      <c r="M20" s="117"/>
      <c r="N20" s="119"/>
      <c r="O20" s="117"/>
      <c r="P20" s="117"/>
      <c r="Q20" s="120"/>
      <c r="R20" s="117"/>
      <c r="S20" s="121"/>
      <c r="T20" s="122"/>
      <c r="U20" s="117"/>
      <c r="V20" s="117"/>
      <c r="W20" s="117"/>
      <c r="X20" s="117"/>
      <c r="Y20" s="117"/>
      <c r="Z20" s="117"/>
      <c r="AA20" s="121"/>
      <c r="AB20" s="117"/>
      <c r="AC20" s="120"/>
      <c r="AD20" s="120"/>
      <c r="AE20" s="121"/>
      <c r="AF20" s="120"/>
      <c r="AI20" s="120"/>
    </row>
    <row r="21" spans="1:35" ht="18.95" customHeight="1">
      <c r="A21" s="13" t="s">
        <v>212</v>
      </c>
      <c r="B21" s="11"/>
      <c r="D21" s="63"/>
      <c r="E21" s="54"/>
      <c r="F21" s="54"/>
      <c r="G21" s="54"/>
      <c r="H21" s="54"/>
      <c r="I21" s="54"/>
      <c r="J21" s="64"/>
      <c r="K21" s="63"/>
      <c r="L21" s="123"/>
      <c r="M21" s="63"/>
      <c r="N21" s="123"/>
      <c r="O21" s="63"/>
      <c r="P21" s="64"/>
      <c r="Q21" s="63"/>
      <c r="R21" s="64"/>
      <c r="S21" s="54"/>
      <c r="T21" s="64"/>
      <c r="U21" s="63"/>
      <c r="V21" s="64"/>
      <c r="W21" s="63"/>
      <c r="X21" s="64"/>
      <c r="Y21" s="63"/>
      <c r="Z21" s="64"/>
      <c r="AA21" s="54"/>
      <c r="AB21" s="64"/>
      <c r="AC21" s="63"/>
      <c r="AD21" s="64"/>
      <c r="AE21" s="54"/>
      <c r="AF21" s="64"/>
      <c r="AI21" s="64"/>
    </row>
    <row r="22" spans="1:35" ht="18.95" customHeight="1">
      <c r="A22" s="20" t="s">
        <v>199</v>
      </c>
      <c r="B22" s="11"/>
      <c r="C22" s="124"/>
      <c r="D22" s="63">
        <v>1681</v>
      </c>
      <c r="E22" s="54"/>
      <c r="F22" s="54">
        <v>91721</v>
      </c>
      <c r="G22" s="54"/>
      <c r="H22" s="54">
        <v>-4372</v>
      </c>
      <c r="I22" s="54"/>
      <c r="J22" s="57">
        <v>0</v>
      </c>
      <c r="K22" s="125"/>
      <c r="L22" s="57">
        <v>0</v>
      </c>
      <c r="M22" s="57"/>
      <c r="N22" s="57">
        <v>0</v>
      </c>
      <c r="O22" s="57"/>
      <c r="P22" s="57">
        <v>0</v>
      </c>
      <c r="Q22" s="57"/>
      <c r="R22" s="57">
        <v>0</v>
      </c>
      <c r="S22" s="54"/>
      <c r="T22" s="57">
        <f>SUM(N22:R22)</f>
        <v>0</v>
      </c>
      <c r="U22" s="63"/>
      <c r="V22" s="59">
        <f>SUM(D22:L22)+T22</f>
        <v>89030</v>
      </c>
      <c r="W22" s="63"/>
      <c r="X22" s="57">
        <v>0</v>
      </c>
      <c r="Y22" s="63"/>
      <c r="Z22" s="64">
        <f>V22+X22</f>
        <v>89030</v>
      </c>
      <c r="AA22" s="54"/>
      <c r="AB22" s="64"/>
      <c r="AC22" s="63"/>
      <c r="AD22" s="64"/>
      <c r="AE22" s="54"/>
      <c r="AF22" s="64"/>
      <c r="AI22" s="64"/>
    </row>
    <row r="23" spans="1:35" ht="18.95" customHeight="1">
      <c r="A23" s="20" t="s">
        <v>200</v>
      </c>
      <c r="B23" s="11"/>
      <c r="C23" s="124"/>
      <c r="D23" s="137">
        <v>0</v>
      </c>
      <c r="E23" s="54">
        <v>0</v>
      </c>
      <c r="F23" s="92">
        <v>0</v>
      </c>
      <c r="G23" s="54"/>
      <c r="H23" s="54">
        <v>3570</v>
      </c>
      <c r="I23" s="54"/>
      <c r="J23" s="57">
        <v>0</v>
      </c>
      <c r="K23" s="125"/>
      <c r="L23" s="57">
        <v>0</v>
      </c>
      <c r="M23" s="57"/>
      <c r="N23" s="57">
        <v>0</v>
      </c>
      <c r="O23" s="57"/>
      <c r="P23" s="57">
        <v>0</v>
      </c>
      <c r="Q23" s="57"/>
      <c r="R23" s="57">
        <v>0</v>
      </c>
      <c r="S23" s="54"/>
      <c r="T23" s="57">
        <f>SUM(N23:R23)</f>
        <v>0</v>
      </c>
      <c r="U23" s="63"/>
      <c r="V23" s="59">
        <f>SUM(D23:L23)+T23</f>
        <v>3570</v>
      </c>
      <c r="W23" s="63"/>
      <c r="X23" s="57">
        <v>0</v>
      </c>
      <c r="Y23" s="63"/>
      <c r="Z23" s="64">
        <f>V23+X23</f>
        <v>3570</v>
      </c>
      <c r="AA23" s="54"/>
      <c r="AB23" s="64"/>
      <c r="AC23" s="63"/>
      <c r="AD23" s="64"/>
      <c r="AE23" s="54"/>
      <c r="AF23" s="64"/>
      <c r="AI23" s="64"/>
    </row>
    <row r="24" spans="1:35" ht="18.95" customHeight="1">
      <c r="A24" s="20" t="s">
        <v>181</v>
      </c>
      <c r="B24" s="20"/>
      <c r="C24" s="124" t="s">
        <v>205</v>
      </c>
      <c r="D24" s="56">
        <v>0</v>
      </c>
      <c r="E24" s="51"/>
      <c r="F24" s="56">
        <v>0</v>
      </c>
      <c r="G24" s="57"/>
      <c r="H24" s="126">
        <v>0</v>
      </c>
      <c r="I24" s="51"/>
      <c r="J24" s="56">
        <v>0</v>
      </c>
      <c r="K24" s="51"/>
      <c r="L24" s="138">
        <v>-1180602</v>
      </c>
      <c r="M24" s="51"/>
      <c r="N24" s="56">
        <v>0</v>
      </c>
      <c r="O24" s="92"/>
      <c r="P24" s="56">
        <v>0</v>
      </c>
      <c r="Q24" s="57"/>
      <c r="R24" s="56">
        <v>0</v>
      </c>
      <c r="S24" s="92"/>
      <c r="T24" s="56">
        <f>SUM(N24:R24)</f>
        <v>0</v>
      </c>
      <c r="U24" s="51"/>
      <c r="V24" s="138">
        <f>SUM(D24:L24)+T24</f>
        <v>-1180602</v>
      </c>
      <c r="W24" s="106"/>
      <c r="X24" s="138">
        <v>-18745</v>
      </c>
      <c r="Y24" s="106"/>
      <c r="Z24" s="107">
        <f>V24+X24</f>
        <v>-1199347</v>
      </c>
    </row>
    <row r="25" spans="1:35" ht="18.95" customHeight="1">
      <c r="A25" s="13" t="s">
        <v>213</v>
      </c>
      <c r="B25" s="13"/>
      <c r="C25" s="12"/>
      <c r="D25" s="127">
        <f>SUM(D22:D24)</f>
        <v>1681</v>
      </c>
      <c r="E25" s="91"/>
      <c r="F25" s="127">
        <f>SUM(F22:F24)</f>
        <v>91721</v>
      </c>
      <c r="G25" s="66"/>
      <c r="H25" s="128">
        <f>SUM(H22:H24)</f>
        <v>-802</v>
      </c>
      <c r="I25" s="91"/>
      <c r="J25" s="55">
        <f>SUM(J22:J24)</f>
        <v>0</v>
      </c>
      <c r="K25" s="91"/>
      <c r="L25" s="128">
        <f>SUM(L22:L24)</f>
        <v>-1180602</v>
      </c>
      <c r="M25" s="91"/>
      <c r="N25" s="55">
        <f>SUM(N22:N24)</f>
        <v>0</v>
      </c>
      <c r="O25" s="96"/>
      <c r="P25" s="55">
        <f>SUM(P22:P24)</f>
        <v>0</v>
      </c>
      <c r="Q25" s="52"/>
      <c r="R25" s="55">
        <f>SUM(R22:R24)</f>
        <v>0</v>
      </c>
      <c r="S25" s="96"/>
      <c r="T25" s="55">
        <f>SUM(T22:T24)</f>
        <v>0</v>
      </c>
      <c r="U25" s="91"/>
      <c r="V25" s="128">
        <f>SUM(V22:V24)</f>
        <v>-1088002</v>
      </c>
      <c r="W25" s="15"/>
      <c r="X25" s="128">
        <f>SUM(X22:X24)</f>
        <v>-18745</v>
      </c>
      <c r="Y25" s="15"/>
      <c r="Z25" s="128">
        <f>SUM(Z22:Z24)</f>
        <v>-1106747</v>
      </c>
    </row>
    <row r="26" spans="1:35" ht="18.95" hidden="1" customHeight="1">
      <c r="A26" s="11"/>
      <c r="B26" s="11"/>
      <c r="C26" s="12"/>
      <c r="D26" s="66"/>
      <c r="E26" s="15"/>
      <c r="F26" s="66"/>
      <c r="G26" s="66"/>
      <c r="H26" s="129"/>
      <c r="I26" s="16"/>
      <c r="J26" s="52"/>
      <c r="K26" s="15"/>
      <c r="L26" s="129"/>
      <c r="M26" s="16"/>
      <c r="N26" s="52"/>
      <c r="O26" s="130"/>
      <c r="P26" s="52"/>
      <c r="Q26" s="52"/>
      <c r="R26" s="52"/>
      <c r="S26" s="130"/>
      <c r="T26" s="52"/>
      <c r="U26" s="131"/>
      <c r="V26" s="129"/>
      <c r="W26" s="15"/>
      <c r="X26" s="139"/>
      <c r="Y26" s="15"/>
      <c r="Z26" s="15"/>
    </row>
    <row r="27" spans="1:35" ht="18.95" customHeight="1">
      <c r="A27" s="11" t="s">
        <v>202</v>
      </c>
      <c r="B27" s="11"/>
      <c r="C27" s="12"/>
      <c r="D27" s="127">
        <f>D25</f>
        <v>1681</v>
      </c>
      <c r="E27" s="91"/>
      <c r="F27" s="127">
        <f>F25</f>
        <v>91721</v>
      </c>
      <c r="G27" s="66"/>
      <c r="H27" s="128">
        <f>H25</f>
        <v>-802</v>
      </c>
      <c r="I27" s="91"/>
      <c r="J27" s="55">
        <f>J25</f>
        <v>0</v>
      </c>
      <c r="K27" s="91"/>
      <c r="L27" s="128">
        <f>L25</f>
        <v>-1180602</v>
      </c>
      <c r="M27" s="91"/>
      <c r="N27" s="55">
        <f>N25</f>
        <v>0</v>
      </c>
      <c r="O27" s="96"/>
      <c r="P27" s="55">
        <f>P25</f>
        <v>0</v>
      </c>
      <c r="Q27" s="52"/>
      <c r="R27" s="55">
        <f>R25</f>
        <v>0</v>
      </c>
      <c r="S27" s="96"/>
      <c r="T27" s="55">
        <f>T25</f>
        <v>0</v>
      </c>
      <c r="U27" s="91"/>
      <c r="V27" s="128">
        <f>V25</f>
        <v>-1088002</v>
      </c>
      <c r="W27" s="15"/>
      <c r="X27" s="128">
        <f>X25</f>
        <v>-18745</v>
      </c>
      <c r="Y27" s="15"/>
      <c r="Z27" s="89">
        <f>Z25</f>
        <v>-1106747</v>
      </c>
    </row>
    <row r="28" spans="1:35" ht="18.95" customHeight="1">
      <c r="A28" s="13"/>
      <c r="B28" s="13"/>
      <c r="C28" s="12"/>
      <c r="D28" s="15"/>
      <c r="E28" s="15"/>
      <c r="F28" s="15"/>
      <c r="G28" s="15"/>
      <c r="H28" s="15"/>
      <c r="I28" s="16"/>
      <c r="J28" s="52"/>
      <c r="K28" s="15"/>
      <c r="L28" s="52"/>
      <c r="M28" s="16"/>
      <c r="N28" s="52"/>
      <c r="O28" s="54"/>
      <c r="P28" s="52"/>
      <c r="Q28" s="52"/>
      <c r="R28" s="52"/>
      <c r="S28" s="54"/>
      <c r="T28" s="52"/>
      <c r="U28" s="131"/>
      <c r="V28" s="15"/>
      <c r="W28" s="15"/>
      <c r="X28" s="66"/>
      <c r="Y28" s="15"/>
      <c r="Z28" s="15"/>
    </row>
    <row r="29" spans="1:35" ht="18.95" customHeight="1">
      <c r="A29" s="11" t="s">
        <v>131</v>
      </c>
      <c r="B29" s="11"/>
      <c r="C29" s="12"/>
      <c r="D29" s="132"/>
      <c r="E29" s="132"/>
      <c r="F29" s="132"/>
      <c r="G29" s="132"/>
      <c r="H29" s="132"/>
      <c r="I29" s="132"/>
      <c r="J29" s="132"/>
      <c r="K29" s="132"/>
      <c r="L29" s="10"/>
      <c r="M29" s="54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spans="1:35" ht="18.95" customHeight="1">
      <c r="A30" s="20" t="s">
        <v>66</v>
      </c>
      <c r="B30" s="20"/>
      <c r="C30" s="12"/>
      <c r="D30" s="68">
        <v>0</v>
      </c>
      <c r="E30" s="68"/>
      <c r="F30" s="68">
        <v>0</v>
      </c>
      <c r="G30" s="68"/>
      <c r="H30" s="68">
        <v>0</v>
      </c>
      <c r="I30" s="68"/>
      <c r="J30" s="68">
        <v>0</v>
      </c>
      <c r="K30" s="132"/>
      <c r="L30" s="103">
        <v>1725294</v>
      </c>
      <c r="M30" s="132"/>
      <c r="N30" s="68">
        <v>0</v>
      </c>
      <c r="O30" s="57"/>
      <c r="P30" s="68">
        <v>0</v>
      </c>
      <c r="Q30" s="57"/>
      <c r="R30" s="68">
        <v>0</v>
      </c>
      <c r="S30" s="57"/>
      <c r="T30" s="75">
        <f>SUM(N30:R30)</f>
        <v>0</v>
      </c>
      <c r="U30" s="132"/>
      <c r="V30" s="103">
        <f>SUM(D30:L30)+T30</f>
        <v>1725294</v>
      </c>
      <c r="W30" s="132"/>
      <c r="X30" s="133">
        <v>25748</v>
      </c>
      <c r="Y30" s="132"/>
      <c r="Z30" s="133">
        <f>+V30+X30</f>
        <v>1751042</v>
      </c>
    </row>
    <row r="31" spans="1:35" ht="18.95" customHeight="1">
      <c r="A31" s="20" t="s">
        <v>67</v>
      </c>
      <c r="B31" s="20"/>
      <c r="C31" s="12"/>
      <c r="D31" s="94">
        <v>0</v>
      </c>
      <c r="E31" s="68"/>
      <c r="F31" s="94">
        <v>0</v>
      </c>
      <c r="G31" s="68"/>
      <c r="H31" s="94">
        <v>0</v>
      </c>
      <c r="I31" s="68"/>
      <c r="J31" s="94">
        <v>0</v>
      </c>
      <c r="K31" s="132"/>
      <c r="L31" s="94">
        <v>0</v>
      </c>
      <c r="M31" s="134"/>
      <c r="N31" s="67">
        <v>30279</v>
      </c>
      <c r="O31" s="102"/>
      <c r="P31" s="94">
        <v>0</v>
      </c>
      <c r="Q31" s="57"/>
      <c r="R31" s="94">
        <v>0</v>
      </c>
      <c r="S31" s="102"/>
      <c r="T31" s="135">
        <f>SUM(N31:S31)</f>
        <v>30279</v>
      </c>
      <c r="U31" s="134"/>
      <c r="V31" s="103">
        <f>SUM(D31:L31)+T31</f>
        <v>30279</v>
      </c>
      <c r="W31" s="134"/>
      <c r="X31" s="68">
        <v>0</v>
      </c>
      <c r="Y31" s="134"/>
      <c r="Z31" s="133">
        <f>+V31+X31</f>
        <v>30279</v>
      </c>
    </row>
    <row r="32" spans="1:35" ht="18.95" customHeight="1">
      <c r="A32" s="11" t="s">
        <v>128</v>
      </c>
      <c r="B32" s="11"/>
      <c r="C32" s="12"/>
      <c r="D32" s="93">
        <f>SUM(D30:D31)</f>
        <v>0</v>
      </c>
      <c r="E32" s="52"/>
      <c r="F32" s="93">
        <f>SUM(F30:F31)</f>
        <v>0</v>
      </c>
      <c r="G32" s="108"/>
      <c r="H32" s="93">
        <f>SUM(H30:H31)</f>
        <v>0</v>
      </c>
      <c r="I32" s="53"/>
      <c r="J32" s="93">
        <f>SUM(J30:J31)</f>
        <v>0</v>
      </c>
      <c r="K32" s="50"/>
      <c r="L32" s="104">
        <f>SUM(L30:L31)</f>
        <v>1725294</v>
      </c>
      <c r="M32" s="16"/>
      <c r="N32" s="104">
        <f>SUM(N30:N31)</f>
        <v>30279</v>
      </c>
      <c r="O32" s="52"/>
      <c r="P32" s="93">
        <f>SUM(P30:P31)</f>
        <v>0</v>
      </c>
      <c r="Q32" s="57"/>
      <c r="R32" s="93">
        <f>SUM(R30:R31)</f>
        <v>0</v>
      </c>
      <c r="S32" s="52"/>
      <c r="T32" s="104">
        <f>SUM(T30:T31)</f>
        <v>30279</v>
      </c>
      <c r="U32" s="131"/>
      <c r="V32" s="104">
        <f>SUM(V30:V31)</f>
        <v>1755573</v>
      </c>
      <c r="W32" s="15"/>
      <c r="X32" s="104">
        <f>SUM(X30:X31)</f>
        <v>25748</v>
      </c>
      <c r="Y32" s="15"/>
      <c r="Z32" s="104">
        <f>SUM(Z30:Z31)</f>
        <v>1781321</v>
      </c>
    </row>
    <row r="33" spans="1:27" ht="18.95" hidden="1" customHeight="1" thickTop="1">
      <c r="A33" s="20" t="s">
        <v>132</v>
      </c>
      <c r="B33" s="20"/>
      <c r="C33" s="12"/>
      <c r="D33" s="132">
        <v>0</v>
      </c>
      <c r="E33" s="132">
        <v>0</v>
      </c>
      <c r="F33" s="132">
        <v>0</v>
      </c>
      <c r="G33" s="132"/>
      <c r="H33" s="132">
        <v>0</v>
      </c>
      <c r="I33" s="132">
        <v>0</v>
      </c>
      <c r="J33" s="133">
        <v>0</v>
      </c>
      <c r="K33" s="134"/>
      <c r="L33" s="136">
        <v>0</v>
      </c>
      <c r="M33" s="54"/>
      <c r="N33" s="132">
        <v>0</v>
      </c>
      <c r="O33" s="132">
        <v>0</v>
      </c>
      <c r="P33" s="132">
        <v>0</v>
      </c>
      <c r="Q33" s="57"/>
      <c r="R33" s="132">
        <v>0</v>
      </c>
      <c r="S33" s="54"/>
      <c r="T33" s="132">
        <v>0</v>
      </c>
      <c r="U33" s="132">
        <v>0</v>
      </c>
      <c r="V33" s="132">
        <v>0</v>
      </c>
      <c r="W33" s="132">
        <v>0</v>
      </c>
      <c r="X33" s="132">
        <v>0</v>
      </c>
      <c r="Y33" s="54"/>
      <c r="Z33" s="132">
        <f>SUM(V33:X33)</f>
        <v>0</v>
      </c>
      <c r="AA33"/>
    </row>
    <row r="34" spans="1:27" ht="18.95" customHeight="1" thickBot="1">
      <c r="A34" s="11" t="s">
        <v>218</v>
      </c>
      <c r="B34" s="11"/>
      <c r="C34" s="13"/>
      <c r="D34" s="43">
        <f>SUM(D18+D27+D32)</f>
        <v>590712</v>
      </c>
      <c r="E34" s="15"/>
      <c r="F34" s="43">
        <f>SUM(F18+F27+F32)</f>
        <v>2141956</v>
      </c>
      <c r="G34" s="15"/>
      <c r="H34" s="43">
        <f>SUM(H18+H27+H32)</f>
        <v>-421</v>
      </c>
      <c r="I34" s="16"/>
      <c r="J34" s="43">
        <f>SUM(J18+J27+J32+J33)</f>
        <v>59140</v>
      </c>
      <c r="K34" s="15"/>
      <c r="L34" s="43">
        <f>SUM(L18+L27+L32+L33)</f>
        <v>9919724</v>
      </c>
      <c r="M34" s="16"/>
      <c r="N34" s="43">
        <f>SUM(N18+N27+N32)</f>
        <v>2867</v>
      </c>
      <c r="O34" s="15"/>
      <c r="P34" s="43">
        <f>SUM(P18+P27+P32)</f>
        <v>-38558</v>
      </c>
      <c r="Q34" s="57"/>
      <c r="R34" s="43">
        <f>SUM(R18+R27+R32)</f>
        <v>2031</v>
      </c>
      <c r="S34" s="15"/>
      <c r="T34" s="43">
        <f>SUM(T18+T27+T32)</f>
        <v>-33660</v>
      </c>
      <c r="U34" s="131"/>
      <c r="V34" s="43">
        <f>SUM(V18+V27+V32)</f>
        <v>12677451</v>
      </c>
      <c r="W34" s="15"/>
      <c r="X34" s="43">
        <f>SUM(X18+X27+X32)</f>
        <v>59147</v>
      </c>
      <c r="Y34" s="15"/>
      <c r="Z34" s="43">
        <f>SUM(Z18+Z27+Z32)</f>
        <v>12736598</v>
      </c>
    </row>
    <row r="35" spans="1:27" ht="18.95" customHeight="1" thickTop="1">
      <c r="A35" s="11"/>
      <c r="B35" s="11"/>
      <c r="C35" s="13"/>
      <c r="D35" s="15"/>
      <c r="E35" s="15"/>
      <c r="F35" s="15"/>
      <c r="G35" s="15"/>
      <c r="H35" s="15"/>
      <c r="I35" s="16"/>
      <c r="J35" s="15"/>
      <c r="K35" s="15"/>
      <c r="L35" s="15"/>
      <c r="M35" s="16"/>
      <c r="N35" s="15"/>
      <c r="O35" s="15"/>
      <c r="P35" s="15"/>
      <c r="Q35" s="15"/>
      <c r="R35" s="15"/>
      <c r="S35" s="15"/>
      <c r="T35" s="15"/>
      <c r="U35" s="131"/>
      <c r="V35" s="15"/>
      <c r="W35" s="15"/>
      <c r="X35" s="15"/>
      <c r="Y35" s="15"/>
      <c r="Z35" s="15"/>
    </row>
  </sheetData>
  <mergeCells count="6">
    <mergeCell ref="D17:Z17"/>
    <mergeCell ref="N5:T5"/>
    <mergeCell ref="J12:L12"/>
    <mergeCell ref="J13:K13"/>
    <mergeCell ref="D4:Z4"/>
    <mergeCell ref="D16:Z16"/>
  </mergeCells>
  <pageMargins left="0.8" right="0.8" top="0.48" bottom="0.5" header="0.5" footer="0.5"/>
  <pageSetup paperSize="9" scale="54" firstPageNumber="9" orientation="landscape" useFirstPageNumber="1" r:id="rId1"/>
  <headerFooter alignWithMargins="0"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view="pageBreakPreview" topLeftCell="A24" zoomScale="80" zoomScaleNormal="78" zoomScaleSheetLayoutView="80" workbookViewId="0">
      <selection activeCell="A25" sqref="A25"/>
    </sheetView>
  </sheetViews>
  <sheetFormatPr defaultColWidth="10.85546875" defaultRowHeight="18.95" customHeight="1"/>
  <cols>
    <col min="1" max="1" width="54.140625" style="216" customWidth="1"/>
    <col min="2" max="2" width="6.5703125" style="221" customWidth="1"/>
    <col min="3" max="3" width="13.5703125" style="221" customWidth="1"/>
    <col min="4" max="4" width="1.42578125" style="221" customWidth="1"/>
    <col min="5" max="5" width="12.42578125" style="221" customWidth="1"/>
    <col min="6" max="6" width="1.42578125" style="221" customWidth="1"/>
    <col min="7" max="7" width="13.140625" style="221" customWidth="1"/>
    <col min="8" max="8" width="1.42578125" style="221" customWidth="1"/>
    <col min="9" max="9" width="13.5703125" style="221" customWidth="1"/>
    <col min="10" max="10" width="1.42578125" style="221" customWidth="1"/>
    <col min="11" max="11" width="15.42578125" style="221" customWidth="1"/>
    <col min="12" max="12" width="1.42578125" style="148" customWidth="1"/>
    <col min="13" max="13" width="13.5703125" style="216" customWidth="1"/>
    <col min="14" max="14" width="1.42578125" style="216" customWidth="1"/>
    <col min="15" max="252" width="10.85546875" style="216"/>
    <col min="253" max="253" width="45" style="216" customWidth="1"/>
    <col min="254" max="254" width="7.42578125" style="216" customWidth="1"/>
    <col min="255" max="255" width="14.5703125" style="216" customWidth="1"/>
    <col min="256" max="256" width="1.42578125" style="216" customWidth="1"/>
    <col min="257" max="257" width="0" style="216" hidden="1" customWidth="1"/>
    <col min="258" max="258" width="1.42578125" style="216" customWidth="1"/>
    <col min="259" max="259" width="15.85546875" style="216" customWidth="1"/>
    <col min="260" max="260" width="1.140625" style="216" customWidth="1"/>
    <col min="261" max="261" width="12.85546875" style="216" bestFit="1" customWidth="1"/>
    <col min="262" max="262" width="1.42578125" style="216" customWidth="1"/>
    <col min="263" max="263" width="15.140625" style="216" bestFit="1" customWidth="1"/>
    <col min="264" max="264" width="1" style="216" customWidth="1"/>
    <col min="265" max="265" width="0" style="216" hidden="1" customWidth="1"/>
    <col min="266" max="266" width="1" style="216" customWidth="1"/>
    <col min="267" max="267" width="17" style="216" bestFit="1" customWidth="1"/>
    <col min="268" max="268" width="1" style="216" customWidth="1"/>
    <col min="269" max="269" width="15.140625" style="216" customWidth="1"/>
    <col min="270" max="508" width="10.85546875" style="216"/>
    <col min="509" max="509" width="45" style="216" customWidth="1"/>
    <col min="510" max="510" width="7.42578125" style="216" customWidth="1"/>
    <col min="511" max="511" width="14.5703125" style="216" customWidth="1"/>
    <col min="512" max="512" width="1.42578125" style="216" customWidth="1"/>
    <col min="513" max="513" width="0" style="216" hidden="1" customWidth="1"/>
    <col min="514" max="514" width="1.42578125" style="216" customWidth="1"/>
    <col min="515" max="515" width="15.85546875" style="216" customWidth="1"/>
    <col min="516" max="516" width="1.140625" style="216" customWidth="1"/>
    <col min="517" max="517" width="12.85546875" style="216" bestFit="1" customWidth="1"/>
    <col min="518" max="518" width="1.42578125" style="216" customWidth="1"/>
    <col min="519" max="519" width="15.140625" style="216" bestFit="1" customWidth="1"/>
    <col min="520" max="520" width="1" style="216" customWidth="1"/>
    <col min="521" max="521" width="0" style="216" hidden="1" customWidth="1"/>
    <col min="522" max="522" width="1" style="216" customWidth="1"/>
    <col min="523" max="523" width="17" style="216" bestFit="1" customWidth="1"/>
    <col min="524" max="524" width="1" style="216" customWidth="1"/>
    <col min="525" max="525" width="15.140625" style="216" customWidth="1"/>
    <col min="526" max="764" width="10.85546875" style="216"/>
    <col min="765" max="765" width="45" style="216" customWidth="1"/>
    <col min="766" max="766" width="7.42578125" style="216" customWidth="1"/>
    <col min="767" max="767" width="14.5703125" style="216" customWidth="1"/>
    <col min="768" max="768" width="1.42578125" style="216" customWidth="1"/>
    <col min="769" max="769" width="0" style="216" hidden="1" customWidth="1"/>
    <col min="770" max="770" width="1.42578125" style="216" customWidth="1"/>
    <col min="771" max="771" width="15.85546875" style="216" customWidth="1"/>
    <col min="772" max="772" width="1.140625" style="216" customWidth="1"/>
    <col min="773" max="773" width="12.85546875" style="216" bestFit="1" customWidth="1"/>
    <col min="774" max="774" width="1.42578125" style="216" customWidth="1"/>
    <col min="775" max="775" width="15.140625" style="216" bestFit="1" customWidth="1"/>
    <col min="776" max="776" width="1" style="216" customWidth="1"/>
    <col min="777" max="777" width="0" style="216" hidden="1" customWidth="1"/>
    <col min="778" max="778" width="1" style="216" customWidth="1"/>
    <col min="779" max="779" width="17" style="216" bestFit="1" customWidth="1"/>
    <col min="780" max="780" width="1" style="216" customWidth="1"/>
    <col min="781" max="781" width="15.140625" style="216" customWidth="1"/>
    <col min="782" max="1020" width="10.85546875" style="216"/>
    <col min="1021" max="1021" width="45" style="216" customWidth="1"/>
    <col min="1022" max="1022" width="7.42578125" style="216" customWidth="1"/>
    <col min="1023" max="1023" width="14.5703125" style="216" customWidth="1"/>
    <col min="1024" max="1024" width="1.42578125" style="216" customWidth="1"/>
    <col min="1025" max="1025" width="0" style="216" hidden="1" customWidth="1"/>
    <col min="1026" max="1026" width="1.42578125" style="216" customWidth="1"/>
    <col min="1027" max="1027" width="15.85546875" style="216" customWidth="1"/>
    <col min="1028" max="1028" width="1.140625" style="216" customWidth="1"/>
    <col min="1029" max="1029" width="12.85546875" style="216" bestFit="1" customWidth="1"/>
    <col min="1030" max="1030" width="1.42578125" style="216" customWidth="1"/>
    <col min="1031" max="1031" width="15.140625" style="216" bestFit="1" customWidth="1"/>
    <col min="1032" max="1032" width="1" style="216" customWidth="1"/>
    <col min="1033" max="1033" width="0" style="216" hidden="1" customWidth="1"/>
    <col min="1034" max="1034" width="1" style="216" customWidth="1"/>
    <col min="1035" max="1035" width="17" style="216" bestFit="1" customWidth="1"/>
    <col min="1036" max="1036" width="1" style="216" customWidth="1"/>
    <col min="1037" max="1037" width="15.140625" style="216" customWidth="1"/>
    <col min="1038" max="1276" width="10.85546875" style="216"/>
    <col min="1277" max="1277" width="45" style="216" customWidth="1"/>
    <col min="1278" max="1278" width="7.42578125" style="216" customWidth="1"/>
    <col min="1279" max="1279" width="14.5703125" style="216" customWidth="1"/>
    <col min="1280" max="1280" width="1.42578125" style="216" customWidth="1"/>
    <col min="1281" max="1281" width="0" style="216" hidden="1" customWidth="1"/>
    <col min="1282" max="1282" width="1.42578125" style="216" customWidth="1"/>
    <col min="1283" max="1283" width="15.85546875" style="216" customWidth="1"/>
    <col min="1284" max="1284" width="1.140625" style="216" customWidth="1"/>
    <col min="1285" max="1285" width="12.85546875" style="216" bestFit="1" customWidth="1"/>
    <col min="1286" max="1286" width="1.42578125" style="216" customWidth="1"/>
    <col min="1287" max="1287" width="15.140625" style="216" bestFit="1" customWidth="1"/>
    <col min="1288" max="1288" width="1" style="216" customWidth="1"/>
    <col min="1289" max="1289" width="0" style="216" hidden="1" customWidth="1"/>
    <col min="1290" max="1290" width="1" style="216" customWidth="1"/>
    <col min="1291" max="1291" width="17" style="216" bestFit="1" customWidth="1"/>
    <col min="1292" max="1292" width="1" style="216" customWidth="1"/>
    <col min="1293" max="1293" width="15.140625" style="216" customWidth="1"/>
    <col min="1294" max="1532" width="10.85546875" style="216"/>
    <col min="1533" max="1533" width="45" style="216" customWidth="1"/>
    <col min="1534" max="1534" width="7.42578125" style="216" customWidth="1"/>
    <col min="1535" max="1535" width="14.5703125" style="216" customWidth="1"/>
    <col min="1536" max="1536" width="1.42578125" style="216" customWidth="1"/>
    <col min="1537" max="1537" width="0" style="216" hidden="1" customWidth="1"/>
    <col min="1538" max="1538" width="1.42578125" style="216" customWidth="1"/>
    <col min="1539" max="1539" width="15.85546875" style="216" customWidth="1"/>
    <col min="1540" max="1540" width="1.140625" style="216" customWidth="1"/>
    <col min="1541" max="1541" width="12.85546875" style="216" bestFit="1" customWidth="1"/>
    <col min="1542" max="1542" width="1.42578125" style="216" customWidth="1"/>
    <col min="1543" max="1543" width="15.140625" style="216" bestFit="1" customWidth="1"/>
    <col min="1544" max="1544" width="1" style="216" customWidth="1"/>
    <col min="1545" max="1545" width="0" style="216" hidden="1" customWidth="1"/>
    <col min="1546" max="1546" width="1" style="216" customWidth="1"/>
    <col min="1547" max="1547" width="17" style="216" bestFit="1" customWidth="1"/>
    <col min="1548" max="1548" width="1" style="216" customWidth="1"/>
    <col min="1549" max="1549" width="15.140625" style="216" customWidth="1"/>
    <col min="1550" max="1788" width="10.85546875" style="216"/>
    <col min="1789" max="1789" width="45" style="216" customWidth="1"/>
    <col min="1790" max="1790" width="7.42578125" style="216" customWidth="1"/>
    <col min="1791" max="1791" width="14.5703125" style="216" customWidth="1"/>
    <col min="1792" max="1792" width="1.42578125" style="216" customWidth="1"/>
    <col min="1793" max="1793" width="0" style="216" hidden="1" customWidth="1"/>
    <col min="1794" max="1794" width="1.42578125" style="216" customWidth="1"/>
    <col min="1795" max="1795" width="15.85546875" style="216" customWidth="1"/>
    <col min="1796" max="1796" width="1.140625" style="216" customWidth="1"/>
    <col min="1797" max="1797" width="12.85546875" style="216" bestFit="1" customWidth="1"/>
    <col min="1798" max="1798" width="1.42578125" style="216" customWidth="1"/>
    <col min="1799" max="1799" width="15.140625" style="216" bestFit="1" customWidth="1"/>
    <col min="1800" max="1800" width="1" style="216" customWidth="1"/>
    <col min="1801" max="1801" width="0" style="216" hidden="1" customWidth="1"/>
    <col min="1802" max="1802" width="1" style="216" customWidth="1"/>
    <col min="1803" max="1803" width="17" style="216" bestFit="1" customWidth="1"/>
    <col min="1804" max="1804" width="1" style="216" customWidth="1"/>
    <col min="1805" max="1805" width="15.140625" style="216" customWidth="1"/>
    <col min="1806" max="2044" width="10.85546875" style="216"/>
    <col min="2045" max="2045" width="45" style="216" customWidth="1"/>
    <col min="2046" max="2046" width="7.42578125" style="216" customWidth="1"/>
    <col min="2047" max="2047" width="14.5703125" style="216" customWidth="1"/>
    <col min="2048" max="2048" width="1.42578125" style="216" customWidth="1"/>
    <col min="2049" max="2049" width="0" style="216" hidden="1" customWidth="1"/>
    <col min="2050" max="2050" width="1.42578125" style="216" customWidth="1"/>
    <col min="2051" max="2051" width="15.85546875" style="216" customWidth="1"/>
    <col min="2052" max="2052" width="1.140625" style="216" customWidth="1"/>
    <col min="2053" max="2053" width="12.85546875" style="216" bestFit="1" customWidth="1"/>
    <col min="2054" max="2054" width="1.42578125" style="216" customWidth="1"/>
    <col min="2055" max="2055" width="15.140625" style="216" bestFit="1" customWidth="1"/>
    <col min="2056" max="2056" width="1" style="216" customWidth="1"/>
    <col min="2057" max="2057" width="0" style="216" hidden="1" customWidth="1"/>
    <col min="2058" max="2058" width="1" style="216" customWidth="1"/>
    <col min="2059" max="2059" width="17" style="216" bestFit="1" customWidth="1"/>
    <col min="2060" max="2060" width="1" style="216" customWidth="1"/>
    <col min="2061" max="2061" width="15.140625" style="216" customWidth="1"/>
    <col min="2062" max="2300" width="10.85546875" style="216"/>
    <col min="2301" max="2301" width="45" style="216" customWidth="1"/>
    <col min="2302" max="2302" width="7.42578125" style="216" customWidth="1"/>
    <col min="2303" max="2303" width="14.5703125" style="216" customWidth="1"/>
    <col min="2304" max="2304" width="1.42578125" style="216" customWidth="1"/>
    <col min="2305" max="2305" width="0" style="216" hidden="1" customWidth="1"/>
    <col min="2306" max="2306" width="1.42578125" style="216" customWidth="1"/>
    <col min="2307" max="2307" width="15.85546875" style="216" customWidth="1"/>
    <col min="2308" max="2308" width="1.140625" style="216" customWidth="1"/>
    <col min="2309" max="2309" width="12.85546875" style="216" bestFit="1" customWidth="1"/>
    <col min="2310" max="2310" width="1.42578125" style="216" customWidth="1"/>
    <col min="2311" max="2311" width="15.140625" style="216" bestFit="1" customWidth="1"/>
    <col min="2312" max="2312" width="1" style="216" customWidth="1"/>
    <col min="2313" max="2313" width="0" style="216" hidden="1" customWidth="1"/>
    <col min="2314" max="2314" width="1" style="216" customWidth="1"/>
    <col min="2315" max="2315" width="17" style="216" bestFit="1" customWidth="1"/>
    <col min="2316" max="2316" width="1" style="216" customWidth="1"/>
    <col min="2317" max="2317" width="15.140625" style="216" customWidth="1"/>
    <col min="2318" max="2556" width="10.85546875" style="216"/>
    <col min="2557" max="2557" width="45" style="216" customWidth="1"/>
    <col min="2558" max="2558" width="7.42578125" style="216" customWidth="1"/>
    <col min="2559" max="2559" width="14.5703125" style="216" customWidth="1"/>
    <col min="2560" max="2560" width="1.42578125" style="216" customWidth="1"/>
    <col min="2561" max="2561" width="0" style="216" hidden="1" customWidth="1"/>
    <col min="2562" max="2562" width="1.42578125" style="216" customWidth="1"/>
    <col min="2563" max="2563" width="15.85546875" style="216" customWidth="1"/>
    <col min="2564" max="2564" width="1.140625" style="216" customWidth="1"/>
    <col min="2565" max="2565" width="12.85546875" style="216" bestFit="1" customWidth="1"/>
    <col min="2566" max="2566" width="1.42578125" style="216" customWidth="1"/>
    <col min="2567" max="2567" width="15.140625" style="216" bestFit="1" customWidth="1"/>
    <col min="2568" max="2568" width="1" style="216" customWidth="1"/>
    <col min="2569" max="2569" width="0" style="216" hidden="1" customWidth="1"/>
    <col min="2570" max="2570" width="1" style="216" customWidth="1"/>
    <col min="2571" max="2571" width="17" style="216" bestFit="1" customWidth="1"/>
    <col min="2572" max="2572" width="1" style="216" customWidth="1"/>
    <col min="2573" max="2573" width="15.140625" style="216" customWidth="1"/>
    <col min="2574" max="2812" width="10.85546875" style="216"/>
    <col min="2813" max="2813" width="45" style="216" customWidth="1"/>
    <col min="2814" max="2814" width="7.42578125" style="216" customWidth="1"/>
    <col min="2815" max="2815" width="14.5703125" style="216" customWidth="1"/>
    <col min="2816" max="2816" width="1.42578125" style="216" customWidth="1"/>
    <col min="2817" max="2817" width="0" style="216" hidden="1" customWidth="1"/>
    <col min="2818" max="2818" width="1.42578125" style="216" customWidth="1"/>
    <col min="2819" max="2819" width="15.85546875" style="216" customWidth="1"/>
    <col min="2820" max="2820" width="1.140625" style="216" customWidth="1"/>
    <col min="2821" max="2821" width="12.85546875" style="216" bestFit="1" customWidth="1"/>
    <col min="2822" max="2822" width="1.42578125" style="216" customWidth="1"/>
    <col min="2823" max="2823" width="15.140625" style="216" bestFit="1" customWidth="1"/>
    <col min="2824" max="2824" width="1" style="216" customWidth="1"/>
    <col min="2825" max="2825" width="0" style="216" hidden="1" customWidth="1"/>
    <col min="2826" max="2826" width="1" style="216" customWidth="1"/>
    <col min="2827" max="2827" width="17" style="216" bestFit="1" customWidth="1"/>
    <col min="2828" max="2828" width="1" style="216" customWidth="1"/>
    <col min="2829" max="2829" width="15.140625" style="216" customWidth="1"/>
    <col min="2830" max="3068" width="10.85546875" style="216"/>
    <col min="3069" max="3069" width="45" style="216" customWidth="1"/>
    <col min="3070" max="3070" width="7.42578125" style="216" customWidth="1"/>
    <col min="3071" max="3071" width="14.5703125" style="216" customWidth="1"/>
    <col min="3072" max="3072" width="1.42578125" style="216" customWidth="1"/>
    <col min="3073" max="3073" width="0" style="216" hidden="1" customWidth="1"/>
    <col min="3074" max="3074" width="1.42578125" style="216" customWidth="1"/>
    <col min="3075" max="3075" width="15.85546875" style="216" customWidth="1"/>
    <col min="3076" max="3076" width="1.140625" style="216" customWidth="1"/>
    <col min="3077" max="3077" width="12.85546875" style="216" bestFit="1" customWidth="1"/>
    <col min="3078" max="3078" width="1.42578125" style="216" customWidth="1"/>
    <col min="3079" max="3079" width="15.140625" style="216" bestFit="1" customWidth="1"/>
    <col min="3080" max="3080" width="1" style="216" customWidth="1"/>
    <col min="3081" max="3081" width="0" style="216" hidden="1" customWidth="1"/>
    <col min="3082" max="3082" width="1" style="216" customWidth="1"/>
    <col min="3083" max="3083" width="17" style="216" bestFit="1" customWidth="1"/>
    <col min="3084" max="3084" width="1" style="216" customWidth="1"/>
    <col min="3085" max="3085" width="15.140625" style="216" customWidth="1"/>
    <col min="3086" max="3324" width="10.85546875" style="216"/>
    <col min="3325" max="3325" width="45" style="216" customWidth="1"/>
    <col min="3326" max="3326" width="7.42578125" style="216" customWidth="1"/>
    <col min="3327" max="3327" width="14.5703125" style="216" customWidth="1"/>
    <col min="3328" max="3328" width="1.42578125" style="216" customWidth="1"/>
    <col min="3329" max="3329" width="0" style="216" hidden="1" customWidth="1"/>
    <col min="3330" max="3330" width="1.42578125" style="216" customWidth="1"/>
    <col min="3331" max="3331" width="15.85546875" style="216" customWidth="1"/>
    <col min="3332" max="3332" width="1.140625" style="216" customWidth="1"/>
    <col min="3333" max="3333" width="12.85546875" style="216" bestFit="1" customWidth="1"/>
    <col min="3334" max="3334" width="1.42578125" style="216" customWidth="1"/>
    <col min="3335" max="3335" width="15.140625" style="216" bestFit="1" customWidth="1"/>
    <col min="3336" max="3336" width="1" style="216" customWidth="1"/>
    <col min="3337" max="3337" width="0" style="216" hidden="1" customWidth="1"/>
    <col min="3338" max="3338" width="1" style="216" customWidth="1"/>
    <col min="3339" max="3339" width="17" style="216" bestFit="1" customWidth="1"/>
    <col min="3340" max="3340" width="1" style="216" customWidth="1"/>
    <col min="3341" max="3341" width="15.140625" style="216" customWidth="1"/>
    <col min="3342" max="3580" width="10.85546875" style="216"/>
    <col min="3581" max="3581" width="45" style="216" customWidth="1"/>
    <col min="3582" max="3582" width="7.42578125" style="216" customWidth="1"/>
    <col min="3583" max="3583" width="14.5703125" style="216" customWidth="1"/>
    <col min="3584" max="3584" width="1.42578125" style="216" customWidth="1"/>
    <col min="3585" max="3585" width="0" style="216" hidden="1" customWidth="1"/>
    <col min="3586" max="3586" width="1.42578125" style="216" customWidth="1"/>
    <col min="3587" max="3587" width="15.85546875" style="216" customWidth="1"/>
    <col min="3588" max="3588" width="1.140625" style="216" customWidth="1"/>
    <col min="3589" max="3589" width="12.85546875" style="216" bestFit="1" customWidth="1"/>
    <col min="3590" max="3590" width="1.42578125" style="216" customWidth="1"/>
    <col min="3591" max="3591" width="15.140625" style="216" bestFit="1" customWidth="1"/>
    <col min="3592" max="3592" width="1" style="216" customWidth="1"/>
    <col min="3593" max="3593" width="0" style="216" hidden="1" customWidth="1"/>
    <col min="3594" max="3594" width="1" style="216" customWidth="1"/>
    <col min="3595" max="3595" width="17" style="216" bestFit="1" customWidth="1"/>
    <col min="3596" max="3596" width="1" style="216" customWidth="1"/>
    <col min="3597" max="3597" width="15.140625" style="216" customWidth="1"/>
    <col min="3598" max="3836" width="10.85546875" style="216"/>
    <col min="3837" max="3837" width="45" style="216" customWidth="1"/>
    <col min="3838" max="3838" width="7.42578125" style="216" customWidth="1"/>
    <col min="3839" max="3839" width="14.5703125" style="216" customWidth="1"/>
    <col min="3840" max="3840" width="1.42578125" style="216" customWidth="1"/>
    <col min="3841" max="3841" width="0" style="216" hidden="1" customWidth="1"/>
    <col min="3842" max="3842" width="1.42578125" style="216" customWidth="1"/>
    <col min="3843" max="3843" width="15.85546875" style="216" customWidth="1"/>
    <col min="3844" max="3844" width="1.140625" style="216" customWidth="1"/>
    <col min="3845" max="3845" width="12.85546875" style="216" bestFit="1" customWidth="1"/>
    <col min="3846" max="3846" width="1.42578125" style="216" customWidth="1"/>
    <col min="3847" max="3847" width="15.140625" style="216" bestFit="1" customWidth="1"/>
    <col min="3848" max="3848" width="1" style="216" customWidth="1"/>
    <col min="3849" max="3849" width="0" style="216" hidden="1" customWidth="1"/>
    <col min="3850" max="3850" width="1" style="216" customWidth="1"/>
    <col min="3851" max="3851" width="17" style="216" bestFit="1" customWidth="1"/>
    <col min="3852" max="3852" width="1" style="216" customWidth="1"/>
    <col min="3853" max="3853" width="15.140625" style="216" customWidth="1"/>
    <col min="3854" max="4092" width="10.85546875" style="216"/>
    <col min="4093" max="4093" width="45" style="216" customWidth="1"/>
    <col min="4094" max="4094" width="7.42578125" style="216" customWidth="1"/>
    <col min="4095" max="4095" width="14.5703125" style="216" customWidth="1"/>
    <col min="4096" max="4096" width="1.42578125" style="216" customWidth="1"/>
    <col min="4097" max="4097" width="0" style="216" hidden="1" customWidth="1"/>
    <col min="4098" max="4098" width="1.42578125" style="216" customWidth="1"/>
    <col min="4099" max="4099" width="15.85546875" style="216" customWidth="1"/>
    <col min="4100" max="4100" width="1.140625" style="216" customWidth="1"/>
    <col min="4101" max="4101" width="12.85546875" style="216" bestFit="1" customWidth="1"/>
    <col min="4102" max="4102" width="1.42578125" style="216" customWidth="1"/>
    <col min="4103" max="4103" width="15.140625" style="216" bestFit="1" customWidth="1"/>
    <col min="4104" max="4104" width="1" style="216" customWidth="1"/>
    <col min="4105" max="4105" width="0" style="216" hidden="1" customWidth="1"/>
    <col min="4106" max="4106" width="1" style="216" customWidth="1"/>
    <col min="4107" max="4107" width="17" style="216" bestFit="1" customWidth="1"/>
    <col min="4108" max="4108" width="1" style="216" customWidth="1"/>
    <col min="4109" max="4109" width="15.140625" style="216" customWidth="1"/>
    <col min="4110" max="4348" width="10.85546875" style="216"/>
    <col min="4349" max="4349" width="45" style="216" customWidth="1"/>
    <col min="4350" max="4350" width="7.42578125" style="216" customWidth="1"/>
    <col min="4351" max="4351" width="14.5703125" style="216" customWidth="1"/>
    <col min="4352" max="4352" width="1.42578125" style="216" customWidth="1"/>
    <col min="4353" max="4353" width="0" style="216" hidden="1" customWidth="1"/>
    <col min="4354" max="4354" width="1.42578125" style="216" customWidth="1"/>
    <col min="4355" max="4355" width="15.85546875" style="216" customWidth="1"/>
    <col min="4356" max="4356" width="1.140625" style="216" customWidth="1"/>
    <col min="4357" max="4357" width="12.85546875" style="216" bestFit="1" customWidth="1"/>
    <col min="4358" max="4358" width="1.42578125" style="216" customWidth="1"/>
    <col min="4359" max="4359" width="15.140625" style="216" bestFit="1" customWidth="1"/>
    <col min="4360" max="4360" width="1" style="216" customWidth="1"/>
    <col min="4361" max="4361" width="0" style="216" hidden="1" customWidth="1"/>
    <col min="4362" max="4362" width="1" style="216" customWidth="1"/>
    <col min="4363" max="4363" width="17" style="216" bestFit="1" customWidth="1"/>
    <col min="4364" max="4364" width="1" style="216" customWidth="1"/>
    <col min="4365" max="4365" width="15.140625" style="216" customWidth="1"/>
    <col min="4366" max="4604" width="10.85546875" style="216"/>
    <col min="4605" max="4605" width="45" style="216" customWidth="1"/>
    <col min="4606" max="4606" width="7.42578125" style="216" customWidth="1"/>
    <col min="4607" max="4607" width="14.5703125" style="216" customWidth="1"/>
    <col min="4608" max="4608" width="1.42578125" style="216" customWidth="1"/>
    <col min="4609" max="4609" width="0" style="216" hidden="1" customWidth="1"/>
    <col min="4610" max="4610" width="1.42578125" style="216" customWidth="1"/>
    <col min="4611" max="4611" width="15.85546875" style="216" customWidth="1"/>
    <col min="4612" max="4612" width="1.140625" style="216" customWidth="1"/>
    <col min="4613" max="4613" width="12.85546875" style="216" bestFit="1" customWidth="1"/>
    <col min="4614" max="4614" width="1.42578125" style="216" customWidth="1"/>
    <col min="4615" max="4615" width="15.140625" style="216" bestFit="1" customWidth="1"/>
    <col min="4616" max="4616" width="1" style="216" customWidth="1"/>
    <col min="4617" max="4617" width="0" style="216" hidden="1" customWidth="1"/>
    <col min="4618" max="4618" width="1" style="216" customWidth="1"/>
    <col min="4619" max="4619" width="17" style="216" bestFit="1" customWidth="1"/>
    <col min="4620" max="4620" width="1" style="216" customWidth="1"/>
    <col min="4621" max="4621" width="15.140625" style="216" customWidth="1"/>
    <col min="4622" max="4860" width="10.85546875" style="216"/>
    <col min="4861" max="4861" width="45" style="216" customWidth="1"/>
    <col min="4862" max="4862" width="7.42578125" style="216" customWidth="1"/>
    <col min="4863" max="4863" width="14.5703125" style="216" customWidth="1"/>
    <col min="4864" max="4864" width="1.42578125" style="216" customWidth="1"/>
    <col min="4865" max="4865" width="0" style="216" hidden="1" customWidth="1"/>
    <col min="4866" max="4866" width="1.42578125" style="216" customWidth="1"/>
    <col min="4867" max="4867" width="15.85546875" style="216" customWidth="1"/>
    <col min="4868" max="4868" width="1.140625" style="216" customWidth="1"/>
    <col min="4869" max="4869" width="12.85546875" style="216" bestFit="1" customWidth="1"/>
    <col min="4870" max="4870" width="1.42578125" style="216" customWidth="1"/>
    <col min="4871" max="4871" width="15.140625" style="216" bestFit="1" customWidth="1"/>
    <col min="4872" max="4872" width="1" style="216" customWidth="1"/>
    <col min="4873" max="4873" width="0" style="216" hidden="1" customWidth="1"/>
    <col min="4874" max="4874" width="1" style="216" customWidth="1"/>
    <col min="4875" max="4875" width="17" style="216" bestFit="1" customWidth="1"/>
    <col min="4876" max="4876" width="1" style="216" customWidth="1"/>
    <col min="4877" max="4877" width="15.140625" style="216" customWidth="1"/>
    <col min="4878" max="5116" width="10.85546875" style="216"/>
    <col min="5117" max="5117" width="45" style="216" customWidth="1"/>
    <col min="5118" max="5118" width="7.42578125" style="216" customWidth="1"/>
    <col min="5119" max="5119" width="14.5703125" style="216" customWidth="1"/>
    <col min="5120" max="5120" width="1.42578125" style="216" customWidth="1"/>
    <col min="5121" max="5121" width="0" style="216" hidden="1" customWidth="1"/>
    <col min="5122" max="5122" width="1.42578125" style="216" customWidth="1"/>
    <col min="5123" max="5123" width="15.85546875" style="216" customWidth="1"/>
    <col min="5124" max="5124" width="1.140625" style="216" customWidth="1"/>
    <col min="5125" max="5125" width="12.85546875" style="216" bestFit="1" customWidth="1"/>
    <col min="5126" max="5126" width="1.42578125" style="216" customWidth="1"/>
    <col min="5127" max="5127" width="15.140625" style="216" bestFit="1" customWidth="1"/>
    <col min="5128" max="5128" width="1" style="216" customWidth="1"/>
    <col min="5129" max="5129" width="0" style="216" hidden="1" customWidth="1"/>
    <col min="5130" max="5130" width="1" style="216" customWidth="1"/>
    <col min="5131" max="5131" width="17" style="216" bestFit="1" customWidth="1"/>
    <col min="5132" max="5132" width="1" style="216" customWidth="1"/>
    <col min="5133" max="5133" width="15.140625" style="216" customWidth="1"/>
    <col min="5134" max="5372" width="10.85546875" style="216"/>
    <col min="5373" max="5373" width="45" style="216" customWidth="1"/>
    <col min="5374" max="5374" width="7.42578125" style="216" customWidth="1"/>
    <col min="5375" max="5375" width="14.5703125" style="216" customWidth="1"/>
    <col min="5376" max="5376" width="1.42578125" style="216" customWidth="1"/>
    <col min="5377" max="5377" width="0" style="216" hidden="1" customWidth="1"/>
    <col min="5378" max="5378" width="1.42578125" style="216" customWidth="1"/>
    <col min="5379" max="5379" width="15.85546875" style="216" customWidth="1"/>
    <col min="5380" max="5380" width="1.140625" style="216" customWidth="1"/>
    <col min="5381" max="5381" width="12.85546875" style="216" bestFit="1" customWidth="1"/>
    <col min="5382" max="5382" width="1.42578125" style="216" customWidth="1"/>
    <col min="5383" max="5383" width="15.140625" style="216" bestFit="1" customWidth="1"/>
    <col min="5384" max="5384" width="1" style="216" customWidth="1"/>
    <col min="5385" max="5385" width="0" style="216" hidden="1" customWidth="1"/>
    <col min="5386" max="5386" width="1" style="216" customWidth="1"/>
    <col min="5387" max="5387" width="17" style="216" bestFit="1" customWidth="1"/>
    <col min="5388" max="5388" width="1" style="216" customWidth="1"/>
    <col min="5389" max="5389" width="15.140625" style="216" customWidth="1"/>
    <col min="5390" max="5628" width="10.85546875" style="216"/>
    <col min="5629" max="5629" width="45" style="216" customWidth="1"/>
    <col min="5630" max="5630" width="7.42578125" style="216" customWidth="1"/>
    <col min="5631" max="5631" width="14.5703125" style="216" customWidth="1"/>
    <col min="5632" max="5632" width="1.42578125" style="216" customWidth="1"/>
    <col min="5633" max="5633" width="0" style="216" hidden="1" customWidth="1"/>
    <col min="5634" max="5634" width="1.42578125" style="216" customWidth="1"/>
    <col min="5635" max="5635" width="15.85546875" style="216" customWidth="1"/>
    <col min="5636" max="5636" width="1.140625" style="216" customWidth="1"/>
    <col min="5637" max="5637" width="12.85546875" style="216" bestFit="1" customWidth="1"/>
    <col min="5638" max="5638" width="1.42578125" style="216" customWidth="1"/>
    <col min="5639" max="5639" width="15.140625" style="216" bestFit="1" customWidth="1"/>
    <col min="5640" max="5640" width="1" style="216" customWidth="1"/>
    <col min="5641" max="5641" width="0" style="216" hidden="1" customWidth="1"/>
    <col min="5642" max="5642" width="1" style="216" customWidth="1"/>
    <col min="5643" max="5643" width="17" style="216" bestFit="1" customWidth="1"/>
    <col min="5644" max="5644" width="1" style="216" customWidth="1"/>
    <col min="5645" max="5645" width="15.140625" style="216" customWidth="1"/>
    <col min="5646" max="5884" width="10.85546875" style="216"/>
    <col min="5885" max="5885" width="45" style="216" customWidth="1"/>
    <col min="5886" max="5886" width="7.42578125" style="216" customWidth="1"/>
    <col min="5887" max="5887" width="14.5703125" style="216" customWidth="1"/>
    <col min="5888" max="5888" width="1.42578125" style="216" customWidth="1"/>
    <col min="5889" max="5889" width="0" style="216" hidden="1" customWidth="1"/>
    <col min="5890" max="5890" width="1.42578125" style="216" customWidth="1"/>
    <col min="5891" max="5891" width="15.85546875" style="216" customWidth="1"/>
    <col min="5892" max="5892" width="1.140625" style="216" customWidth="1"/>
    <col min="5893" max="5893" width="12.85546875" style="216" bestFit="1" customWidth="1"/>
    <col min="5894" max="5894" width="1.42578125" style="216" customWidth="1"/>
    <col min="5895" max="5895" width="15.140625" style="216" bestFit="1" customWidth="1"/>
    <col min="5896" max="5896" width="1" style="216" customWidth="1"/>
    <col min="5897" max="5897" width="0" style="216" hidden="1" customWidth="1"/>
    <col min="5898" max="5898" width="1" style="216" customWidth="1"/>
    <col min="5899" max="5899" width="17" style="216" bestFit="1" customWidth="1"/>
    <col min="5900" max="5900" width="1" style="216" customWidth="1"/>
    <col min="5901" max="5901" width="15.140625" style="216" customWidth="1"/>
    <col min="5902" max="6140" width="10.85546875" style="216"/>
    <col min="6141" max="6141" width="45" style="216" customWidth="1"/>
    <col min="6142" max="6142" width="7.42578125" style="216" customWidth="1"/>
    <col min="6143" max="6143" width="14.5703125" style="216" customWidth="1"/>
    <col min="6144" max="6144" width="1.42578125" style="216" customWidth="1"/>
    <col min="6145" max="6145" width="0" style="216" hidden="1" customWidth="1"/>
    <col min="6146" max="6146" width="1.42578125" style="216" customWidth="1"/>
    <col min="6147" max="6147" width="15.85546875" style="216" customWidth="1"/>
    <col min="6148" max="6148" width="1.140625" style="216" customWidth="1"/>
    <col min="6149" max="6149" width="12.85546875" style="216" bestFit="1" customWidth="1"/>
    <col min="6150" max="6150" width="1.42578125" style="216" customWidth="1"/>
    <col min="6151" max="6151" width="15.140625" style="216" bestFit="1" customWidth="1"/>
    <col min="6152" max="6152" width="1" style="216" customWidth="1"/>
    <col min="6153" max="6153" width="0" style="216" hidden="1" customWidth="1"/>
    <col min="6154" max="6154" width="1" style="216" customWidth="1"/>
    <col min="6155" max="6155" width="17" style="216" bestFit="1" customWidth="1"/>
    <col min="6156" max="6156" width="1" style="216" customWidth="1"/>
    <col min="6157" max="6157" width="15.140625" style="216" customWidth="1"/>
    <col min="6158" max="6396" width="10.85546875" style="216"/>
    <col min="6397" max="6397" width="45" style="216" customWidth="1"/>
    <col min="6398" max="6398" width="7.42578125" style="216" customWidth="1"/>
    <col min="6399" max="6399" width="14.5703125" style="216" customWidth="1"/>
    <col min="6400" max="6400" width="1.42578125" style="216" customWidth="1"/>
    <col min="6401" max="6401" width="0" style="216" hidden="1" customWidth="1"/>
    <col min="6402" max="6402" width="1.42578125" style="216" customWidth="1"/>
    <col min="6403" max="6403" width="15.85546875" style="216" customWidth="1"/>
    <col min="6404" max="6404" width="1.140625" style="216" customWidth="1"/>
    <col min="6405" max="6405" width="12.85546875" style="216" bestFit="1" customWidth="1"/>
    <col min="6406" max="6406" width="1.42578125" style="216" customWidth="1"/>
    <col min="6407" max="6407" width="15.140625" style="216" bestFit="1" customWidth="1"/>
    <col min="6408" max="6408" width="1" style="216" customWidth="1"/>
    <col min="6409" max="6409" width="0" style="216" hidden="1" customWidth="1"/>
    <col min="6410" max="6410" width="1" style="216" customWidth="1"/>
    <col min="6411" max="6411" width="17" style="216" bestFit="1" customWidth="1"/>
    <col min="6412" max="6412" width="1" style="216" customWidth="1"/>
    <col min="6413" max="6413" width="15.140625" style="216" customWidth="1"/>
    <col min="6414" max="6652" width="10.85546875" style="216"/>
    <col min="6653" max="6653" width="45" style="216" customWidth="1"/>
    <col min="6654" max="6654" width="7.42578125" style="216" customWidth="1"/>
    <col min="6655" max="6655" width="14.5703125" style="216" customWidth="1"/>
    <col min="6656" max="6656" width="1.42578125" style="216" customWidth="1"/>
    <col min="6657" max="6657" width="0" style="216" hidden="1" customWidth="1"/>
    <col min="6658" max="6658" width="1.42578125" style="216" customWidth="1"/>
    <col min="6659" max="6659" width="15.85546875" style="216" customWidth="1"/>
    <col min="6660" max="6660" width="1.140625" style="216" customWidth="1"/>
    <col min="6661" max="6661" width="12.85546875" style="216" bestFit="1" customWidth="1"/>
    <col min="6662" max="6662" width="1.42578125" style="216" customWidth="1"/>
    <col min="6663" max="6663" width="15.140625" style="216" bestFit="1" customWidth="1"/>
    <col min="6664" max="6664" width="1" style="216" customWidth="1"/>
    <col min="6665" max="6665" width="0" style="216" hidden="1" customWidth="1"/>
    <col min="6666" max="6666" width="1" style="216" customWidth="1"/>
    <col min="6667" max="6667" width="17" style="216" bestFit="1" customWidth="1"/>
    <col min="6668" max="6668" width="1" style="216" customWidth="1"/>
    <col min="6669" max="6669" width="15.140625" style="216" customWidth="1"/>
    <col min="6670" max="6908" width="10.85546875" style="216"/>
    <col min="6909" max="6909" width="45" style="216" customWidth="1"/>
    <col min="6910" max="6910" width="7.42578125" style="216" customWidth="1"/>
    <col min="6911" max="6911" width="14.5703125" style="216" customWidth="1"/>
    <col min="6912" max="6912" width="1.42578125" style="216" customWidth="1"/>
    <col min="6913" max="6913" width="0" style="216" hidden="1" customWidth="1"/>
    <col min="6914" max="6914" width="1.42578125" style="216" customWidth="1"/>
    <col min="6915" max="6915" width="15.85546875" style="216" customWidth="1"/>
    <col min="6916" max="6916" width="1.140625" style="216" customWidth="1"/>
    <col min="6917" max="6917" width="12.85546875" style="216" bestFit="1" customWidth="1"/>
    <col min="6918" max="6918" width="1.42578125" style="216" customWidth="1"/>
    <col min="6919" max="6919" width="15.140625" style="216" bestFit="1" customWidth="1"/>
    <col min="6920" max="6920" width="1" style="216" customWidth="1"/>
    <col min="6921" max="6921" width="0" style="216" hidden="1" customWidth="1"/>
    <col min="6922" max="6922" width="1" style="216" customWidth="1"/>
    <col min="6923" max="6923" width="17" style="216" bestFit="1" customWidth="1"/>
    <col min="6924" max="6924" width="1" style="216" customWidth="1"/>
    <col min="6925" max="6925" width="15.140625" style="216" customWidth="1"/>
    <col min="6926" max="7164" width="10.85546875" style="216"/>
    <col min="7165" max="7165" width="45" style="216" customWidth="1"/>
    <col min="7166" max="7166" width="7.42578125" style="216" customWidth="1"/>
    <col min="7167" max="7167" width="14.5703125" style="216" customWidth="1"/>
    <col min="7168" max="7168" width="1.42578125" style="216" customWidth="1"/>
    <col min="7169" max="7169" width="0" style="216" hidden="1" customWidth="1"/>
    <col min="7170" max="7170" width="1.42578125" style="216" customWidth="1"/>
    <col min="7171" max="7171" width="15.85546875" style="216" customWidth="1"/>
    <col min="7172" max="7172" width="1.140625" style="216" customWidth="1"/>
    <col min="7173" max="7173" width="12.85546875" style="216" bestFit="1" customWidth="1"/>
    <col min="7174" max="7174" width="1.42578125" style="216" customWidth="1"/>
    <col min="7175" max="7175" width="15.140625" style="216" bestFit="1" customWidth="1"/>
    <col min="7176" max="7176" width="1" style="216" customWidth="1"/>
    <col min="7177" max="7177" width="0" style="216" hidden="1" customWidth="1"/>
    <col min="7178" max="7178" width="1" style="216" customWidth="1"/>
    <col min="7179" max="7179" width="17" style="216" bestFit="1" customWidth="1"/>
    <col min="7180" max="7180" width="1" style="216" customWidth="1"/>
    <col min="7181" max="7181" width="15.140625" style="216" customWidth="1"/>
    <col min="7182" max="7420" width="10.85546875" style="216"/>
    <col min="7421" max="7421" width="45" style="216" customWidth="1"/>
    <col min="7422" max="7422" width="7.42578125" style="216" customWidth="1"/>
    <col min="7423" max="7423" width="14.5703125" style="216" customWidth="1"/>
    <col min="7424" max="7424" width="1.42578125" style="216" customWidth="1"/>
    <col min="7425" max="7425" width="0" style="216" hidden="1" customWidth="1"/>
    <col min="7426" max="7426" width="1.42578125" style="216" customWidth="1"/>
    <col min="7427" max="7427" width="15.85546875" style="216" customWidth="1"/>
    <col min="7428" max="7428" width="1.140625" style="216" customWidth="1"/>
    <col min="7429" max="7429" width="12.85546875" style="216" bestFit="1" customWidth="1"/>
    <col min="7430" max="7430" width="1.42578125" style="216" customWidth="1"/>
    <col min="7431" max="7431" width="15.140625" style="216" bestFit="1" customWidth="1"/>
    <col min="7432" max="7432" width="1" style="216" customWidth="1"/>
    <col min="7433" max="7433" width="0" style="216" hidden="1" customWidth="1"/>
    <col min="7434" max="7434" width="1" style="216" customWidth="1"/>
    <col min="7435" max="7435" width="17" style="216" bestFit="1" customWidth="1"/>
    <col min="7436" max="7436" width="1" style="216" customWidth="1"/>
    <col min="7437" max="7437" width="15.140625" style="216" customWidth="1"/>
    <col min="7438" max="7676" width="10.85546875" style="216"/>
    <col min="7677" max="7677" width="45" style="216" customWidth="1"/>
    <col min="7678" max="7678" width="7.42578125" style="216" customWidth="1"/>
    <col min="7679" max="7679" width="14.5703125" style="216" customWidth="1"/>
    <col min="7680" max="7680" width="1.42578125" style="216" customWidth="1"/>
    <col min="7681" max="7681" width="0" style="216" hidden="1" customWidth="1"/>
    <col min="7682" max="7682" width="1.42578125" style="216" customWidth="1"/>
    <col min="7683" max="7683" width="15.85546875" style="216" customWidth="1"/>
    <col min="7684" max="7684" width="1.140625" style="216" customWidth="1"/>
    <col min="7685" max="7685" width="12.85546875" style="216" bestFit="1" customWidth="1"/>
    <col min="7686" max="7686" width="1.42578125" style="216" customWidth="1"/>
    <col min="7687" max="7687" width="15.140625" style="216" bestFit="1" customWidth="1"/>
    <col min="7688" max="7688" width="1" style="216" customWidth="1"/>
    <col min="7689" max="7689" width="0" style="216" hidden="1" customWidth="1"/>
    <col min="7690" max="7690" width="1" style="216" customWidth="1"/>
    <col min="7691" max="7691" width="17" style="216" bestFit="1" customWidth="1"/>
    <col min="7692" max="7692" width="1" style="216" customWidth="1"/>
    <col min="7693" max="7693" width="15.140625" style="216" customWidth="1"/>
    <col min="7694" max="7932" width="10.85546875" style="216"/>
    <col min="7933" max="7933" width="45" style="216" customWidth="1"/>
    <col min="7934" max="7934" width="7.42578125" style="216" customWidth="1"/>
    <col min="7935" max="7935" width="14.5703125" style="216" customWidth="1"/>
    <col min="7936" max="7936" width="1.42578125" style="216" customWidth="1"/>
    <col min="7937" max="7937" width="0" style="216" hidden="1" customWidth="1"/>
    <col min="7938" max="7938" width="1.42578125" style="216" customWidth="1"/>
    <col min="7939" max="7939" width="15.85546875" style="216" customWidth="1"/>
    <col min="7940" max="7940" width="1.140625" style="216" customWidth="1"/>
    <col min="7941" max="7941" width="12.85546875" style="216" bestFit="1" customWidth="1"/>
    <col min="7942" max="7942" width="1.42578125" style="216" customWidth="1"/>
    <col min="7943" max="7943" width="15.140625" style="216" bestFit="1" customWidth="1"/>
    <col min="7944" max="7944" width="1" style="216" customWidth="1"/>
    <col min="7945" max="7945" width="0" style="216" hidden="1" customWidth="1"/>
    <col min="7946" max="7946" width="1" style="216" customWidth="1"/>
    <col min="7947" max="7947" width="17" style="216" bestFit="1" customWidth="1"/>
    <col min="7948" max="7948" width="1" style="216" customWidth="1"/>
    <col min="7949" max="7949" width="15.140625" style="216" customWidth="1"/>
    <col min="7950" max="8188" width="10.85546875" style="216"/>
    <col min="8189" max="8189" width="45" style="216" customWidth="1"/>
    <col min="8190" max="8190" width="7.42578125" style="216" customWidth="1"/>
    <col min="8191" max="8191" width="14.5703125" style="216" customWidth="1"/>
    <col min="8192" max="8192" width="1.42578125" style="216" customWidth="1"/>
    <col min="8193" max="8193" width="0" style="216" hidden="1" customWidth="1"/>
    <col min="8194" max="8194" width="1.42578125" style="216" customWidth="1"/>
    <col min="8195" max="8195" width="15.85546875" style="216" customWidth="1"/>
    <col min="8196" max="8196" width="1.140625" style="216" customWidth="1"/>
    <col min="8197" max="8197" width="12.85546875" style="216" bestFit="1" customWidth="1"/>
    <col min="8198" max="8198" width="1.42578125" style="216" customWidth="1"/>
    <col min="8199" max="8199" width="15.140625" style="216" bestFit="1" customWidth="1"/>
    <col min="8200" max="8200" width="1" style="216" customWidth="1"/>
    <col min="8201" max="8201" width="0" style="216" hidden="1" customWidth="1"/>
    <col min="8202" max="8202" width="1" style="216" customWidth="1"/>
    <col min="8203" max="8203" width="17" style="216" bestFit="1" customWidth="1"/>
    <col min="8204" max="8204" width="1" style="216" customWidth="1"/>
    <col min="8205" max="8205" width="15.140625" style="216" customWidth="1"/>
    <col min="8206" max="8444" width="10.85546875" style="216"/>
    <col min="8445" max="8445" width="45" style="216" customWidth="1"/>
    <col min="8446" max="8446" width="7.42578125" style="216" customWidth="1"/>
    <col min="8447" max="8447" width="14.5703125" style="216" customWidth="1"/>
    <col min="8448" max="8448" width="1.42578125" style="216" customWidth="1"/>
    <col min="8449" max="8449" width="0" style="216" hidden="1" customWidth="1"/>
    <col min="8450" max="8450" width="1.42578125" style="216" customWidth="1"/>
    <col min="8451" max="8451" width="15.85546875" style="216" customWidth="1"/>
    <col min="8452" max="8452" width="1.140625" style="216" customWidth="1"/>
    <col min="8453" max="8453" width="12.85546875" style="216" bestFit="1" customWidth="1"/>
    <col min="8454" max="8454" width="1.42578125" style="216" customWidth="1"/>
    <col min="8455" max="8455" width="15.140625" style="216" bestFit="1" customWidth="1"/>
    <col min="8456" max="8456" width="1" style="216" customWidth="1"/>
    <col min="8457" max="8457" width="0" style="216" hidden="1" customWidth="1"/>
    <col min="8458" max="8458" width="1" style="216" customWidth="1"/>
    <col min="8459" max="8459" width="17" style="216" bestFit="1" customWidth="1"/>
    <col min="8460" max="8460" width="1" style="216" customWidth="1"/>
    <col min="8461" max="8461" width="15.140625" style="216" customWidth="1"/>
    <col min="8462" max="8700" width="10.85546875" style="216"/>
    <col min="8701" max="8701" width="45" style="216" customWidth="1"/>
    <col min="8702" max="8702" width="7.42578125" style="216" customWidth="1"/>
    <col min="8703" max="8703" width="14.5703125" style="216" customWidth="1"/>
    <col min="8704" max="8704" width="1.42578125" style="216" customWidth="1"/>
    <col min="8705" max="8705" width="0" style="216" hidden="1" customWidth="1"/>
    <col min="8706" max="8706" width="1.42578125" style="216" customWidth="1"/>
    <col min="8707" max="8707" width="15.85546875" style="216" customWidth="1"/>
    <col min="8708" max="8708" width="1.140625" style="216" customWidth="1"/>
    <col min="8709" max="8709" width="12.85546875" style="216" bestFit="1" customWidth="1"/>
    <col min="8710" max="8710" width="1.42578125" style="216" customWidth="1"/>
    <col min="8711" max="8711" width="15.140625" style="216" bestFit="1" customWidth="1"/>
    <col min="8712" max="8712" width="1" style="216" customWidth="1"/>
    <col min="8713" max="8713" width="0" style="216" hidden="1" customWidth="1"/>
    <col min="8714" max="8714" width="1" style="216" customWidth="1"/>
    <col min="8715" max="8715" width="17" style="216" bestFit="1" customWidth="1"/>
    <col min="8716" max="8716" width="1" style="216" customWidth="1"/>
    <col min="8717" max="8717" width="15.140625" style="216" customWidth="1"/>
    <col min="8718" max="8956" width="10.85546875" style="216"/>
    <col min="8957" max="8957" width="45" style="216" customWidth="1"/>
    <col min="8958" max="8958" width="7.42578125" style="216" customWidth="1"/>
    <col min="8959" max="8959" width="14.5703125" style="216" customWidth="1"/>
    <col min="8960" max="8960" width="1.42578125" style="216" customWidth="1"/>
    <col min="8961" max="8961" width="0" style="216" hidden="1" customWidth="1"/>
    <col min="8962" max="8962" width="1.42578125" style="216" customWidth="1"/>
    <col min="8963" max="8963" width="15.85546875" style="216" customWidth="1"/>
    <col min="8964" max="8964" width="1.140625" style="216" customWidth="1"/>
    <col min="8965" max="8965" width="12.85546875" style="216" bestFit="1" customWidth="1"/>
    <col min="8966" max="8966" width="1.42578125" style="216" customWidth="1"/>
    <col min="8967" max="8967" width="15.140625" style="216" bestFit="1" customWidth="1"/>
    <col min="8968" max="8968" width="1" style="216" customWidth="1"/>
    <col min="8969" max="8969" width="0" style="216" hidden="1" customWidth="1"/>
    <col min="8970" max="8970" width="1" style="216" customWidth="1"/>
    <col min="8971" max="8971" width="17" style="216" bestFit="1" customWidth="1"/>
    <col min="8972" max="8972" width="1" style="216" customWidth="1"/>
    <col min="8973" max="8973" width="15.140625" style="216" customWidth="1"/>
    <col min="8974" max="9212" width="10.85546875" style="216"/>
    <col min="9213" max="9213" width="45" style="216" customWidth="1"/>
    <col min="9214" max="9214" width="7.42578125" style="216" customWidth="1"/>
    <col min="9215" max="9215" width="14.5703125" style="216" customWidth="1"/>
    <col min="9216" max="9216" width="1.42578125" style="216" customWidth="1"/>
    <col min="9217" max="9217" width="0" style="216" hidden="1" customWidth="1"/>
    <col min="9218" max="9218" width="1.42578125" style="216" customWidth="1"/>
    <col min="9219" max="9219" width="15.85546875" style="216" customWidth="1"/>
    <col min="9220" max="9220" width="1.140625" style="216" customWidth="1"/>
    <col min="9221" max="9221" width="12.85546875" style="216" bestFit="1" customWidth="1"/>
    <col min="9222" max="9222" width="1.42578125" style="216" customWidth="1"/>
    <col min="9223" max="9223" width="15.140625" style="216" bestFit="1" customWidth="1"/>
    <col min="9224" max="9224" width="1" style="216" customWidth="1"/>
    <col min="9225" max="9225" width="0" style="216" hidden="1" customWidth="1"/>
    <col min="9226" max="9226" width="1" style="216" customWidth="1"/>
    <col min="9227" max="9227" width="17" style="216" bestFit="1" customWidth="1"/>
    <col min="9228" max="9228" width="1" style="216" customWidth="1"/>
    <col min="9229" max="9229" width="15.140625" style="216" customWidth="1"/>
    <col min="9230" max="9468" width="10.85546875" style="216"/>
    <col min="9469" max="9469" width="45" style="216" customWidth="1"/>
    <col min="9470" max="9470" width="7.42578125" style="216" customWidth="1"/>
    <col min="9471" max="9471" width="14.5703125" style="216" customWidth="1"/>
    <col min="9472" max="9472" width="1.42578125" style="216" customWidth="1"/>
    <col min="9473" max="9473" width="0" style="216" hidden="1" customWidth="1"/>
    <col min="9474" max="9474" width="1.42578125" style="216" customWidth="1"/>
    <col min="9475" max="9475" width="15.85546875" style="216" customWidth="1"/>
    <col min="9476" max="9476" width="1.140625" style="216" customWidth="1"/>
    <col min="9477" max="9477" width="12.85546875" style="216" bestFit="1" customWidth="1"/>
    <col min="9478" max="9478" width="1.42578125" style="216" customWidth="1"/>
    <col min="9479" max="9479" width="15.140625" style="216" bestFit="1" customWidth="1"/>
    <col min="9480" max="9480" width="1" style="216" customWidth="1"/>
    <col min="9481" max="9481" width="0" style="216" hidden="1" customWidth="1"/>
    <col min="9482" max="9482" width="1" style="216" customWidth="1"/>
    <col min="9483" max="9483" width="17" style="216" bestFit="1" customWidth="1"/>
    <col min="9484" max="9484" width="1" style="216" customWidth="1"/>
    <col min="9485" max="9485" width="15.140625" style="216" customWidth="1"/>
    <col min="9486" max="9724" width="10.85546875" style="216"/>
    <col min="9725" max="9725" width="45" style="216" customWidth="1"/>
    <col min="9726" max="9726" width="7.42578125" style="216" customWidth="1"/>
    <col min="9727" max="9727" width="14.5703125" style="216" customWidth="1"/>
    <col min="9728" max="9728" width="1.42578125" style="216" customWidth="1"/>
    <col min="9729" max="9729" width="0" style="216" hidden="1" customWidth="1"/>
    <col min="9730" max="9730" width="1.42578125" style="216" customWidth="1"/>
    <col min="9731" max="9731" width="15.85546875" style="216" customWidth="1"/>
    <col min="9732" max="9732" width="1.140625" style="216" customWidth="1"/>
    <col min="9733" max="9733" width="12.85546875" style="216" bestFit="1" customWidth="1"/>
    <col min="9734" max="9734" width="1.42578125" style="216" customWidth="1"/>
    <col min="9735" max="9735" width="15.140625" style="216" bestFit="1" customWidth="1"/>
    <col min="9736" max="9736" width="1" style="216" customWidth="1"/>
    <col min="9737" max="9737" width="0" style="216" hidden="1" customWidth="1"/>
    <col min="9738" max="9738" width="1" style="216" customWidth="1"/>
    <col min="9739" max="9739" width="17" style="216" bestFit="1" customWidth="1"/>
    <col min="9740" max="9740" width="1" style="216" customWidth="1"/>
    <col min="9741" max="9741" width="15.140625" style="216" customWidth="1"/>
    <col min="9742" max="9980" width="10.85546875" style="216"/>
    <col min="9981" max="9981" width="45" style="216" customWidth="1"/>
    <col min="9982" max="9982" width="7.42578125" style="216" customWidth="1"/>
    <col min="9983" max="9983" width="14.5703125" style="216" customWidth="1"/>
    <col min="9984" max="9984" width="1.42578125" style="216" customWidth="1"/>
    <col min="9985" max="9985" width="0" style="216" hidden="1" customWidth="1"/>
    <col min="9986" max="9986" width="1.42578125" style="216" customWidth="1"/>
    <col min="9987" max="9987" width="15.85546875" style="216" customWidth="1"/>
    <col min="9988" max="9988" width="1.140625" style="216" customWidth="1"/>
    <col min="9989" max="9989" width="12.85546875" style="216" bestFit="1" customWidth="1"/>
    <col min="9990" max="9990" width="1.42578125" style="216" customWidth="1"/>
    <col min="9991" max="9991" width="15.140625" style="216" bestFit="1" customWidth="1"/>
    <col min="9992" max="9992" width="1" style="216" customWidth="1"/>
    <col min="9993" max="9993" width="0" style="216" hidden="1" customWidth="1"/>
    <col min="9994" max="9994" width="1" style="216" customWidth="1"/>
    <col min="9995" max="9995" width="17" style="216" bestFit="1" customWidth="1"/>
    <col min="9996" max="9996" width="1" style="216" customWidth="1"/>
    <col min="9997" max="9997" width="15.140625" style="216" customWidth="1"/>
    <col min="9998" max="10236" width="10.85546875" style="216"/>
    <col min="10237" max="10237" width="45" style="216" customWidth="1"/>
    <col min="10238" max="10238" width="7.42578125" style="216" customWidth="1"/>
    <col min="10239" max="10239" width="14.5703125" style="216" customWidth="1"/>
    <col min="10240" max="10240" width="1.42578125" style="216" customWidth="1"/>
    <col min="10241" max="10241" width="0" style="216" hidden="1" customWidth="1"/>
    <col min="10242" max="10242" width="1.42578125" style="216" customWidth="1"/>
    <col min="10243" max="10243" width="15.85546875" style="216" customWidth="1"/>
    <col min="10244" max="10244" width="1.140625" style="216" customWidth="1"/>
    <col min="10245" max="10245" width="12.85546875" style="216" bestFit="1" customWidth="1"/>
    <col min="10246" max="10246" width="1.42578125" style="216" customWidth="1"/>
    <col min="10247" max="10247" width="15.140625" style="216" bestFit="1" customWidth="1"/>
    <col min="10248" max="10248" width="1" style="216" customWidth="1"/>
    <col min="10249" max="10249" width="0" style="216" hidden="1" customWidth="1"/>
    <col min="10250" max="10250" width="1" style="216" customWidth="1"/>
    <col min="10251" max="10251" width="17" style="216" bestFit="1" customWidth="1"/>
    <col min="10252" max="10252" width="1" style="216" customWidth="1"/>
    <col min="10253" max="10253" width="15.140625" style="216" customWidth="1"/>
    <col min="10254" max="10492" width="10.85546875" style="216"/>
    <col min="10493" max="10493" width="45" style="216" customWidth="1"/>
    <col min="10494" max="10494" width="7.42578125" style="216" customWidth="1"/>
    <col min="10495" max="10495" width="14.5703125" style="216" customWidth="1"/>
    <col min="10496" max="10496" width="1.42578125" style="216" customWidth="1"/>
    <col min="10497" max="10497" width="0" style="216" hidden="1" customWidth="1"/>
    <col min="10498" max="10498" width="1.42578125" style="216" customWidth="1"/>
    <col min="10499" max="10499" width="15.85546875" style="216" customWidth="1"/>
    <col min="10500" max="10500" width="1.140625" style="216" customWidth="1"/>
    <col min="10501" max="10501" width="12.85546875" style="216" bestFit="1" customWidth="1"/>
    <col min="10502" max="10502" width="1.42578125" style="216" customWidth="1"/>
    <col min="10503" max="10503" width="15.140625" style="216" bestFit="1" customWidth="1"/>
    <col min="10504" max="10504" width="1" style="216" customWidth="1"/>
    <col min="10505" max="10505" width="0" style="216" hidden="1" customWidth="1"/>
    <col min="10506" max="10506" width="1" style="216" customWidth="1"/>
    <col min="10507" max="10507" width="17" style="216" bestFit="1" customWidth="1"/>
    <col min="10508" max="10508" width="1" style="216" customWidth="1"/>
    <col min="10509" max="10509" width="15.140625" style="216" customWidth="1"/>
    <col min="10510" max="10748" width="10.85546875" style="216"/>
    <col min="10749" max="10749" width="45" style="216" customWidth="1"/>
    <col min="10750" max="10750" width="7.42578125" style="216" customWidth="1"/>
    <col min="10751" max="10751" width="14.5703125" style="216" customWidth="1"/>
    <col min="10752" max="10752" width="1.42578125" style="216" customWidth="1"/>
    <col min="10753" max="10753" width="0" style="216" hidden="1" customWidth="1"/>
    <col min="10754" max="10754" width="1.42578125" style="216" customWidth="1"/>
    <col min="10755" max="10755" width="15.85546875" style="216" customWidth="1"/>
    <col min="10756" max="10756" width="1.140625" style="216" customWidth="1"/>
    <col min="10757" max="10757" width="12.85546875" style="216" bestFit="1" customWidth="1"/>
    <col min="10758" max="10758" width="1.42578125" style="216" customWidth="1"/>
    <col min="10759" max="10759" width="15.140625" style="216" bestFit="1" customWidth="1"/>
    <col min="10760" max="10760" width="1" style="216" customWidth="1"/>
    <col min="10761" max="10761" width="0" style="216" hidden="1" customWidth="1"/>
    <col min="10762" max="10762" width="1" style="216" customWidth="1"/>
    <col min="10763" max="10763" width="17" style="216" bestFit="1" customWidth="1"/>
    <col min="10764" max="10764" width="1" style="216" customWidth="1"/>
    <col min="10765" max="10765" width="15.140625" style="216" customWidth="1"/>
    <col min="10766" max="11004" width="10.85546875" style="216"/>
    <col min="11005" max="11005" width="45" style="216" customWidth="1"/>
    <col min="11006" max="11006" width="7.42578125" style="216" customWidth="1"/>
    <col min="11007" max="11007" width="14.5703125" style="216" customWidth="1"/>
    <col min="11008" max="11008" width="1.42578125" style="216" customWidth="1"/>
    <col min="11009" max="11009" width="0" style="216" hidden="1" customWidth="1"/>
    <col min="11010" max="11010" width="1.42578125" style="216" customWidth="1"/>
    <col min="11011" max="11011" width="15.85546875" style="216" customWidth="1"/>
    <col min="11012" max="11012" width="1.140625" style="216" customWidth="1"/>
    <col min="11013" max="11013" width="12.85546875" style="216" bestFit="1" customWidth="1"/>
    <col min="11014" max="11014" width="1.42578125" style="216" customWidth="1"/>
    <col min="11015" max="11015" width="15.140625" style="216" bestFit="1" customWidth="1"/>
    <col min="11016" max="11016" width="1" style="216" customWidth="1"/>
    <col min="11017" max="11017" width="0" style="216" hidden="1" customWidth="1"/>
    <col min="11018" max="11018" width="1" style="216" customWidth="1"/>
    <col min="11019" max="11019" width="17" style="216" bestFit="1" customWidth="1"/>
    <col min="11020" max="11020" width="1" style="216" customWidth="1"/>
    <col min="11021" max="11021" width="15.140625" style="216" customWidth="1"/>
    <col min="11022" max="11260" width="10.85546875" style="216"/>
    <col min="11261" max="11261" width="45" style="216" customWidth="1"/>
    <col min="11262" max="11262" width="7.42578125" style="216" customWidth="1"/>
    <col min="11263" max="11263" width="14.5703125" style="216" customWidth="1"/>
    <col min="11264" max="11264" width="1.42578125" style="216" customWidth="1"/>
    <col min="11265" max="11265" width="0" style="216" hidden="1" customWidth="1"/>
    <col min="11266" max="11266" width="1.42578125" style="216" customWidth="1"/>
    <col min="11267" max="11267" width="15.85546875" style="216" customWidth="1"/>
    <col min="11268" max="11268" width="1.140625" style="216" customWidth="1"/>
    <col min="11269" max="11269" width="12.85546875" style="216" bestFit="1" customWidth="1"/>
    <col min="11270" max="11270" width="1.42578125" style="216" customWidth="1"/>
    <col min="11271" max="11271" width="15.140625" style="216" bestFit="1" customWidth="1"/>
    <col min="11272" max="11272" width="1" style="216" customWidth="1"/>
    <col min="11273" max="11273" width="0" style="216" hidden="1" customWidth="1"/>
    <col min="11274" max="11274" width="1" style="216" customWidth="1"/>
    <col min="11275" max="11275" width="17" style="216" bestFit="1" customWidth="1"/>
    <col min="11276" max="11276" width="1" style="216" customWidth="1"/>
    <col min="11277" max="11277" width="15.140625" style="216" customWidth="1"/>
    <col min="11278" max="11516" width="10.85546875" style="216"/>
    <col min="11517" max="11517" width="45" style="216" customWidth="1"/>
    <col min="11518" max="11518" width="7.42578125" style="216" customWidth="1"/>
    <col min="11519" max="11519" width="14.5703125" style="216" customWidth="1"/>
    <col min="11520" max="11520" width="1.42578125" style="216" customWidth="1"/>
    <col min="11521" max="11521" width="0" style="216" hidden="1" customWidth="1"/>
    <col min="11522" max="11522" width="1.42578125" style="216" customWidth="1"/>
    <col min="11523" max="11523" width="15.85546875" style="216" customWidth="1"/>
    <col min="11524" max="11524" width="1.140625" style="216" customWidth="1"/>
    <col min="11525" max="11525" width="12.85546875" style="216" bestFit="1" customWidth="1"/>
    <col min="11526" max="11526" width="1.42578125" style="216" customWidth="1"/>
    <col min="11527" max="11527" width="15.140625" style="216" bestFit="1" customWidth="1"/>
    <col min="11528" max="11528" width="1" style="216" customWidth="1"/>
    <col min="11529" max="11529" width="0" style="216" hidden="1" customWidth="1"/>
    <col min="11530" max="11530" width="1" style="216" customWidth="1"/>
    <col min="11531" max="11531" width="17" style="216" bestFit="1" customWidth="1"/>
    <col min="11532" max="11532" width="1" style="216" customWidth="1"/>
    <col min="11533" max="11533" width="15.140625" style="216" customWidth="1"/>
    <col min="11534" max="11772" width="10.85546875" style="216"/>
    <col min="11773" max="11773" width="45" style="216" customWidth="1"/>
    <col min="11774" max="11774" width="7.42578125" style="216" customWidth="1"/>
    <col min="11775" max="11775" width="14.5703125" style="216" customWidth="1"/>
    <col min="11776" max="11776" width="1.42578125" style="216" customWidth="1"/>
    <col min="11777" max="11777" width="0" style="216" hidden="1" customWidth="1"/>
    <col min="11778" max="11778" width="1.42578125" style="216" customWidth="1"/>
    <col min="11779" max="11779" width="15.85546875" style="216" customWidth="1"/>
    <col min="11780" max="11780" width="1.140625" style="216" customWidth="1"/>
    <col min="11781" max="11781" width="12.85546875" style="216" bestFit="1" customWidth="1"/>
    <col min="11782" max="11782" width="1.42578125" style="216" customWidth="1"/>
    <col min="11783" max="11783" width="15.140625" style="216" bestFit="1" customWidth="1"/>
    <col min="11784" max="11784" width="1" style="216" customWidth="1"/>
    <col min="11785" max="11785" width="0" style="216" hidden="1" customWidth="1"/>
    <col min="11786" max="11786" width="1" style="216" customWidth="1"/>
    <col min="11787" max="11787" width="17" style="216" bestFit="1" customWidth="1"/>
    <col min="11788" max="11788" width="1" style="216" customWidth="1"/>
    <col min="11789" max="11789" width="15.140625" style="216" customWidth="1"/>
    <col min="11790" max="12028" width="10.85546875" style="216"/>
    <col min="12029" max="12029" width="45" style="216" customWidth="1"/>
    <col min="12030" max="12030" width="7.42578125" style="216" customWidth="1"/>
    <col min="12031" max="12031" width="14.5703125" style="216" customWidth="1"/>
    <col min="12032" max="12032" width="1.42578125" style="216" customWidth="1"/>
    <col min="12033" max="12033" width="0" style="216" hidden="1" customWidth="1"/>
    <col min="12034" max="12034" width="1.42578125" style="216" customWidth="1"/>
    <col min="12035" max="12035" width="15.85546875" style="216" customWidth="1"/>
    <col min="12036" max="12036" width="1.140625" style="216" customWidth="1"/>
    <col min="12037" max="12037" width="12.85546875" style="216" bestFit="1" customWidth="1"/>
    <col min="12038" max="12038" width="1.42578125" style="216" customWidth="1"/>
    <col min="12039" max="12039" width="15.140625" style="216" bestFit="1" customWidth="1"/>
    <col min="12040" max="12040" width="1" style="216" customWidth="1"/>
    <col min="12041" max="12041" width="0" style="216" hidden="1" customWidth="1"/>
    <col min="12042" max="12042" width="1" style="216" customWidth="1"/>
    <col min="12043" max="12043" width="17" style="216" bestFit="1" customWidth="1"/>
    <col min="12044" max="12044" width="1" style="216" customWidth="1"/>
    <col min="12045" max="12045" width="15.140625" style="216" customWidth="1"/>
    <col min="12046" max="12284" width="10.85546875" style="216"/>
    <col min="12285" max="12285" width="45" style="216" customWidth="1"/>
    <col min="12286" max="12286" width="7.42578125" style="216" customWidth="1"/>
    <col min="12287" max="12287" width="14.5703125" style="216" customWidth="1"/>
    <col min="12288" max="12288" width="1.42578125" style="216" customWidth="1"/>
    <col min="12289" max="12289" width="0" style="216" hidden="1" customWidth="1"/>
    <col min="12290" max="12290" width="1.42578125" style="216" customWidth="1"/>
    <col min="12291" max="12291" width="15.85546875" style="216" customWidth="1"/>
    <col min="12292" max="12292" width="1.140625" style="216" customWidth="1"/>
    <col min="12293" max="12293" width="12.85546875" style="216" bestFit="1" customWidth="1"/>
    <col min="12294" max="12294" width="1.42578125" style="216" customWidth="1"/>
    <col min="12295" max="12295" width="15.140625" style="216" bestFit="1" customWidth="1"/>
    <col min="12296" max="12296" width="1" style="216" customWidth="1"/>
    <col min="12297" max="12297" width="0" style="216" hidden="1" customWidth="1"/>
    <col min="12298" max="12298" width="1" style="216" customWidth="1"/>
    <col min="12299" max="12299" width="17" style="216" bestFit="1" customWidth="1"/>
    <col min="12300" max="12300" width="1" style="216" customWidth="1"/>
    <col min="12301" max="12301" width="15.140625" style="216" customWidth="1"/>
    <col min="12302" max="12540" width="10.85546875" style="216"/>
    <col min="12541" max="12541" width="45" style="216" customWidth="1"/>
    <col min="12542" max="12542" width="7.42578125" style="216" customWidth="1"/>
    <col min="12543" max="12543" width="14.5703125" style="216" customWidth="1"/>
    <col min="12544" max="12544" width="1.42578125" style="216" customWidth="1"/>
    <col min="12545" max="12545" width="0" style="216" hidden="1" customWidth="1"/>
    <col min="12546" max="12546" width="1.42578125" style="216" customWidth="1"/>
    <col min="12547" max="12547" width="15.85546875" style="216" customWidth="1"/>
    <col min="12548" max="12548" width="1.140625" style="216" customWidth="1"/>
    <col min="12549" max="12549" width="12.85546875" style="216" bestFit="1" customWidth="1"/>
    <col min="12550" max="12550" width="1.42578125" style="216" customWidth="1"/>
    <col min="12551" max="12551" width="15.140625" style="216" bestFit="1" customWidth="1"/>
    <col min="12552" max="12552" width="1" style="216" customWidth="1"/>
    <col min="12553" max="12553" width="0" style="216" hidden="1" customWidth="1"/>
    <col min="12554" max="12554" width="1" style="216" customWidth="1"/>
    <col min="12555" max="12555" width="17" style="216" bestFit="1" customWidth="1"/>
    <col min="12556" max="12556" width="1" style="216" customWidth="1"/>
    <col min="12557" max="12557" width="15.140625" style="216" customWidth="1"/>
    <col min="12558" max="12796" width="10.85546875" style="216"/>
    <col min="12797" max="12797" width="45" style="216" customWidth="1"/>
    <col min="12798" max="12798" width="7.42578125" style="216" customWidth="1"/>
    <col min="12799" max="12799" width="14.5703125" style="216" customWidth="1"/>
    <col min="12800" max="12800" width="1.42578125" style="216" customWidth="1"/>
    <col min="12801" max="12801" width="0" style="216" hidden="1" customWidth="1"/>
    <col min="12802" max="12802" width="1.42578125" style="216" customWidth="1"/>
    <col min="12803" max="12803" width="15.85546875" style="216" customWidth="1"/>
    <col min="12804" max="12804" width="1.140625" style="216" customWidth="1"/>
    <col min="12805" max="12805" width="12.85546875" style="216" bestFit="1" customWidth="1"/>
    <col min="12806" max="12806" width="1.42578125" style="216" customWidth="1"/>
    <col min="12807" max="12807" width="15.140625" style="216" bestFit="1" customWidth="1"/>
    <col min="12808" max="12808" width="1" style="216" customWidth="1"/>
    <col min="12809" max="12809" width="0" style="216" hidden="1" customWidth="1"/>
    <col min="12810" max="12810" width="1" style="216" customWidth="1"/>
    <col min="12811" max="12811" width="17" style="216" bestFit="1" customWidth="1"/>
    <col min="12812" max="12812" width="1" style="216" customWidth="1"/>
    <col min="12813" max="12813" width="15.140625" style="216" customWidth="1"/>
    <col min="12814" max="13052" width="10.85546875" style="216"/>
    <col min="13053" max="13053" width="45" style="216" customWidth="1"/>
    <col min="13054" max="13054" width="7.42578125" style="216" customWidth="1"/>
    <col min="13055" max="13055" width="14.5703125" style="216" customWidth="1"/>
    <col min="13056" max="13056" width="1.42578125" style="216" customWidth="1"/>
    <col min="13057" max="13057" width="0" style="216" hidden="1" customWidth="1"/>
    <col min="13058" max="13058" width="1.42578125" style="216" customWidth="1"/>
    <col min="13059" max="13059" width="15.85546875" style="216" customWidth="1"/>
    <col min="13060" max="13060" width="1.140625" style="216" customWidth="1"/>
    <col min="13061" max="13061" width="12.85546875" style="216" bestFit="1" customWidth="1"/>
    <col min="13062" max="13062" width="1.42578125" style="216" customWidth="1"/>
    <col min="13063" max="13063" width="15.140625" style="216" bestFit="1" customWidth="1"/>
    <col min="13064" max="13064" width="1" style="216" customWidth="1"/>
    <col min="13065" max="13065" width="0" style="216" hidden="1" customWidth="1"/>
    <col min="13066" max="13066" width="1" style="216" customWidth="1"/>
    <col min="13067" max="13067" width="17" style="216" bestFit="1" customWidth="1"/>
    <col min="13068" max="13068" width="1" style="216" customWidth="1"/>
    <col min="13069" max="13069" width="15.140625" style="216" customWidth="1"/>
    <col min="13070" max="13308" width="10.85546875" style="216"/>
    <col min="13309" max="13309" width="45" style="216" customWidth="1"/>
    <col min="13310" max="13310" width="7.42578125" style="216" customWidth="1"/>
    <col min="13311" max="13311" width="14.5703125" style="216" customWidth="1"/>
    <col min="13312" max="13312" width="1.42578125" style="216" customWidth="1"/>
    <col min="13313" max="13313" width="0" style="216" hidden="1" customWidth="1"/>
    <col min="13314" max="13314" width="1.42578125" style="216" customWidth="1"/>
    <col min="13315" max="13315" width="15.85546875" style="216" customWidth="1"/>
    <col min="13316" max="13316" width="1.140625" style="216" customWidth="1"/>
    <col min="13317" max="13317" width="12.85546875" style="216" bestFit="1" customWidth="1"/>
    <col min="13318" max="13318" width="1.42578125" style="216" customWidth="1"/>
    <col min="13319" max="13319" width="15.140625" style="216" bestFit="1" customWidth="1"/>
    <col min="13320" max="13320" width="1" style="216" customWidth="1"/>
    <col min="13321" max="13321" width="0" style="216" hidden="1" customWidth="1"/>
    <col min="13322" max="13322" width="1" style="216" customWidth="1"/>
    <col min="13323" max="13323" width="17" style="216" bestFit="1" customWidth="1"/>
    <col min="13324" max="13324" width="1" style="216" customWidth="1"/>
    <col min="13325" max="13325" width="15.140625" style="216" customWidth="1"/>
    <col min="13326" max="13564" width="10.85546875" style="216"/>
    <col min="13565" max="13565" width="45" style="216" customWidth="1"/>
    <col min="13566" max="13566" width="7.42578125" style="216" customWidth="1"/>
    <col min="13567" max="13567" width="14.5703125" style="216" customWidth="1"/>
    <col min="13568" max="13568" width="1.42578125" style="216" customWidth="1"/>
    <col min="13569" max="13569" width="0" style="216" hidden="1" customWidth="1"/>
    <col min="13570" max="13570" width="1.42578125" style="216" customWidth="1"/>
    <col min="13571" max="13571" width="15.85546875" style="216" customWidth="1"/>
    <col min="13572" max="13572" width="1.140625" style="216" customWidth="1"/>
    <col min="13573" max="13573" width="12.85546875" style="216" bestFit="1" customWidth="1"/>
    <col min="13574" max="13574" width="1.42578125" style="216" customWidth="1"/>
    <col min="13575" max="13575" width="15.140625" style="216" bestFit="1" customWidth="1"/>
    <col min="13576" max="13576" width="1" style="216" customWidth="1"/>
    <col min="13577" max="13577" width="0" style="216" hidden="1" customWidth="1"/>
    <col min="13578" max="13578" width="1" style="216" customWidth="1"/>
    <col min="13579" max="13579" width="17" style="216" bestFit="1" customWidth="1"/>
    <col min="13580" max="13580" width="1" style="216" customWidth="1"/>
    <col min="13581" max="13581" width="15.140625" style="216" customWidth="1"/>
    <col min="13582" max="13820" width="10.85546875" style="216"/>
    <col min="13821" max="13821" width="45" style="216" customWidth="1"/>
    <col min="13822" max="13822" width="7.42578125" style="216" customWidth="1"/>
    <col min="13823" max="13823" width="14.5703125" style="216" customWidth="1"/>
    <col min="13824" max="13824" width="1.42578125" style="216" customWidth="1"/>
    <col min="13825" max="13825" width="0" style="216" hidden="1" customWidth="1"/>
    <col min="13826" max="13826" width="1.42578125" style="216" customWidth="1"/>
    <col min="13827" max="13827" width="15.85546875" style="216" customWidth="1"/>
    <col min="13828" max="13828" width="1.140625" style="216" customWidth="1"/>
    <col min="13829" max="13829" width="12.85546875" style="216" bestFit="1" customWidth="1"/>
    <col min="13830" max="13830" width="1.42578125" style="216" customWidth="1"/>
    <col min="13831" max="13831" width="15.140625" style="216" bestFit="1" customWidth="1"/>
    <col min="13832" max="13832" width="1" style="216" customWidth="1"/>
    <col min="13833" max="13833" width="0" style="216" hidden="1" customWidth="1"/>
    <col min="13834" max="13834" width="1" style="216" customWidth="1"/>
    <col min="13835" max="13835" width="17" style="216" bestFit="1" customWidth="1"/>
    <col min="13836" max="13836" width="1" style="216" customWidth="1"/>
    <col min="13837" max="13837" width="15.140625" style="216" customWidth="1"/>
    <col min="13838" max="14076" width="10.85546875" style="216"/>
    <col min="14077" max="14077" width="45" style="216" customWidth="1"/>
    <col min="14078" max="14078" width="7.42578125" style="216" customWidth="1"/>
    <col min="14079" max="14079" width="14.5703125" style="216" customWidth="1"/>
    <col min="14080" max="14080" width="1.42578125" style="216" customWidth="1"/>
    <col min="14081" max="14081" width="0" style="216" hidden="1" customWidth="1"/>
    <col min="14082" max="14082" width="1.42578125" style="216" customWidth="1"/>
    <col min="14083" max="14083" width="15.85546875" style="216" customWidth="1"/>
    <col min="14084" max="14084" width="1.140625" style="216" customWidth="1"/>
    <col min="14085" max="14085" width="12.85546875" style="216" bestFit="1" customWidth="1"/>
    <col min="14086" max="14086" width="1.42578125" style="216" customWidth="1"/>
    <col min="14087" max="14087" width="15.140625" style="216" bestFit="1" customWidth="1"/>
    <col min="14088" max="14088" width="1" style="216" customWidth="1"/>
    <col min="14089" max="14089" width="0" style="216" hidden="1" customWidth="1"/>
    <col min="14090" max="14090" width="1" style="216" customWidth="1"/>
    <col min="14091" max="14091" width="17" style="216" bestFit="1" customWidth="1"/>
    <col min="14092" max="14092" width="1" style="216" customWidth="1"/>
    <col min="14093" max="14093" width="15.140625" style="216" customWidth="1"/>
    <col min="14094" max="14332" width="10.85546875" style="216"/>
    <col min="14333" max="14333" width="45" style="216" customWidth="1"/>
    <col min="14334" max="14334" width="7.42578125" style="216" customWidth="1"/>
    <col min="14335" max="14335" width="14.5703125" style="216" customWidth="1"/>
    <col min="14336" max="14336" width="1.42578125" style="216" customWidth="1"/>
    <col min="14337" max="14337" width="0" style="216" hidden="1" customWidth="1"/>
    <col min="14338" max="14338" width="1.42578125" style="216" customWidth="1"/>
    <col min="14339" max="14339" width="15.85546875" style="216" customWidth="1"/>
    <col min="14340" max="14340" width="1.140625" style="216" customWidth="1"/>
    <col min="14341" max="14341" width="12.85546875" style="216" bestFit="1" customWidth="1"/>
    <col min="14342" max="14342" width="1.42578125" style="216" customWidth="1"/>
    <col min="14343" max="14343" width="15.140625" style="216" bestFit="1" customWidth="1"/>
    <col min="14344" max="14344" width="1" style="216" customWidth="1"/>
    <col min="14345" max="14345" width="0" style="216" hidden="1" customWidth="1"/>
    <col min="14346" max="14346" width="1" style="216" customWidth="1"/>
    <col min="14347" max="14347" width="17" style="216" bestFit="1" customWidth="1"/>
    <col min="14348" max="14348" width="1" style="216" customWidth="1"/>
    <col min="14349" max="14349" width="15.140625" style="216" customWidth="1"/>
    <col min="14350" max="14588" width="10.85546875" style="216"/>
    <col min="14589" max="14589" width="45" style="216" customWidth="1"/>
    <col min="14590" max="14590" width="7.42578125" style="216" customWidth="1"/>
    <col min="14591" max="14591" width="14.5703125" style="216" customWidth="1"/>
    <col min="14592" max="14592" width="1.42578125" style="216" customWidth="1"/>
    <col min="14593" max="14593" width="0" style="216" hidden="1" customWidth="1"/>
    <col min="14594" max="14594" width="1.42578125" style="216" customWidth="1"/>
    <col min="14595" max="14595" width="15.85546875" style="216" customWidth="1"/>
    <col min="14596" max="14596" width="1.140625" style="216" customWidth="1"/>
    <col min="14597" max="14597" width="12.85546875" style="216" bestFit="1" customWidth="1"/>
    <col min="14598" max="14598" width="1.42578125" style="216" customWidth="1"/>
    <col min="14599" max="14599" width="15.140625" style="216" bestFit="1" customWidth="1"/>
    <col min="14600" max="14600" width="1" style="216" customWidth="1"/>
    <col min="14601" max="14601" width="0" style="216" hidden="1" customWidth="1"/>
    <col min="14602" max="14602" width="1" style="216" customWidth="1"/>
    <col min="14603" max="14603" width="17" style="216" bestFit="1" customWidth="1"/>
    <col min="14604" max="14604" width="1" style="216" customWidth="1"/>
    <col min="14605" max="14605" width="15.140625" style="216" customWidth="1"/>
    <col min="14606" max="14844" width="10.85546875" style="216"/>
    <col min="14845" max="14845" width="45" style="216" customWidth="1"/>
    <col min="14846" max="14846" width="7.42578125" style="216" customWidth="1"/>
    <col min="14847" max="14847" width="14.5703125" style="216" customWidth="1"/>
    <col min="14848" max="14848" width="1.42578125" style="216" customWidth="1"/>
    <col min="14849" max="14849" width="0" style="216" hidden="1" customWidth="1"/>
    <col min="14850" max="14850" width="1.42578125" style="216" customWidth="1"/>
    <col min="14851" max="14851" width="15.85546875" style="216" customWidth="1"/>
    <col min="14852" max="14852" width="1.140625" style="216" customWidth="1"/>
    <col min="14853" max="14853" width="12.85546875" style="216" bestFit="1" customWidth="1"/>
    <col min="14854" max="14854" width="1.42578125" style="216" customWidth="1"/>
    <col min="14855" max="14855" width="15.140625" style="216" bestFit="1" customWidth="1"/>
    <col min="14856" max="14856" width="1" style="216" customWidth="1"/>
    <col min="14857" max="14857" width="0" style="216" hidden="1" customWidth="1"/>
    <col min="14858" max="14858" width="1" style="216" customWidth="1"/>
    <col min="14859" max="14859" width="17" style="216" bestFit="1" customWidth="1"/>
    <col min="14860" max="14860" width="1" style="216" customWidth="1"/>
    <col min="14861" max="14861" width="15.140625" style="216" customWidth="1"/>
    <col min="14862" max="15100" width="10.85546875" style="216"/>
    <col min="15101" max="15101" width="45" style="216" customWidth="1"/>
    <col min="15102" max="15102" width="7.42578125" style="216" customWidth="1"/>
    <col min="15103" max="15103" width="14.5703125" style="216" customWidth="1"/>
    <col min="15104" max="15104" width="1.42578125" style="216" customWidth="1"/>
    <col min="15105" max="15105" width="0" style="216" hidden="1" customWidth="1"/>
    <col min="15106" max="15106" width="1.42578125" style="216" customWidth="1"/>
    <col min="15107" max="15107" width="15.85546875" style="216" customWidth="1"/>
    <col min="15108" max="15108" width="1.140625" style="216" customWidth="1"/>
    <col min="15109" max="15109" width="12.85546875" style="216" bestFit="1" customWidth="1"/>
    <col min="15110" max="15110" width="1.42578125" style="216" customWidth="1"/>
    <col min="15111" max="15111" width="15.140625" style="216" bestFit="1" customWidth="1"/>
    <col min="15112" max="15112" width="1" style="216" customWidth="1"/>
    <col min="15113" max="15113" width="0" style="216" hidden="1" customWidth="1"/>
    <col min="15114" max="15114" width="1" style="216" customWidth="1"/>
    <col min="15115" max="15115" width="17" style="216" bestFit="1" customWidth="1"/>
    <col min="15116" max="15116" width="1" style="216" customWidth="1"/>
    <col min="15117" max="15117" width="15.140625" style="216" customWidth="1"/>
    <col min="15118" max="15356" width="10.85546875" style="216"/>
    <col min="15357" max="15357" width="45" style="216" customWidth="1"/>
    <col min="15358" max="15358" width="7.42578125" style="216" customWidth="1"/>
    <col min="15359" max="15359" width="14.5703125" style="216" customWidth="1"/>
    <col min="15360" max="15360" width="1.42578125" style="216" customWidth="1"/>
    <col min="15361" max="15361" width="0" style="216" hidden="1" customWidth="1"/>
    <col min="15362" max="15362" width="1.42578125" style="216" customWidth="1"/>
    <col min="15363" max="15363" width="15.85546875" style="216" customWidth="1"/>
    <col min="15364" max="15364" width="1.140625" style="216" customWidth="1"/>
    <col min="15365" max="15365" width="12.85546875" style="216" bestFit="1" customWidth="1"/>
    <col min="15366" max="15366" width="1.42578125" style="216" customWidth="1"/>
    <col min="15367" max="15367" width="15.140625" style="216" bestFit="1" customWidth="1"/>
    <col min="15368" max="15368" width="1" style="216" customWidth="1"/>
    <col min="15369" max="15369" width="0" style="216" hidden="1" customWidth="1"/>
    <col min="15370" max="15370" width="1" style="216" customWidth="1"/>
    <col min="15371" max="15371" width="17" style="216" bestFit="1" customWidth="1"/>
    <col min="15372" max="15372" width="1" style="216" customWidth="1"/>
    <col min="15373" max="15373" width="15.140625" style="216" customWidth="1"/>
    <col min="15374" max="15612" width="10.85546875" style="216"/>
    <col min="15613" max="15613" width="45" style="216" customWidth="1"/>
    <col min="15614" max="15614" width="7.42578125" style="216" customWidth="1"/>
    <col min="15615" max="15615" width="14.5703125" style="216" customWidth="1"/>
    <col min="15616" max="15616" width="1.42578125" style="216" customWidth="1"/>
    <col min="15617" max="15617" width="0" style="216" hidden="1" customWidth="1"/>
    <col min="15618" max="15618" width="1.42578125" style="216" customWidth="1"/>
    <col min="15619" max="15619" width="15.85546875" style="216" customWidth="1"/>
    <col min="15620" max="15620" width="1.140625" style="216" customWidth="1"/>
    <col min="15621" max="15621" width="12.85546875" style="216" bestFit="1" customWidth="1"/>
    <col min="15622" max="15622" width="1.42578125" style="216" customWidth="1"/>
    <col min="15623" max="15623" width="15.140625" style="216" bestFit="1" customWidth="1"/>
    <col min="15624" max="15624" width="1" style="216" customWidth="1"/>
    <col min="15625" max="15625" width="0" style="216" hidden="1" customWidth="1"/>
    <col min="15626" max="15626" width="1" style="216" customWidth="1"/>
    <col min="15627" max="15627" width="17" style="216" bestFit="1" customWidth="1"/>
    <col min="15628" max="15628" width="1" style="216" customWidth="1"/>
    <col min="15629" max="15629" width="15.140625" style="216" customWidth="1"/>
    <col min="15630" max="15868" width="10.85546875" style="216"/>
    <col min="15869" max="15869" width="45" style="216" customWidth="1"/>
    <col min="15870" max="15870" width="7.42578125" style="216" customWidth="1"/>
    <col min="15871" max="15871" width="14.5703125" style="216" customWidth="1"/>
    <col min="15872" max="15872" width="1.42578125" style="216" customWidth="1"/>
    <col min="15873" max="15873" width="0" style="216" hidden="1" customWidth="1"/>
    <col min="15874" max="15874" width="1.42578125" style="216" customWidth="1"/>
    <col min="15875" max="15875" width="15.85546875" style="216" customWidth="1"/>
    <col min="15876" max="15876" width="1.140625" style="216" customWidth="1"/>
    <col min="15877" max="15877" width="12.85546875" style="216" bestFit="1" customWidth="1"/>
    <col min="15878" max="15878" width="1.42578125" style="216" customWidth="1"/>
    <col min="15879" max="15879" width="15.140625" style="216" bestFit="1" customWidth="1"/>
    <col min="15880" max="15880" width="1" style="216" customWidth="1"/>
    <col min="15881" max="15881" width="0" style="216" hidden="1" customWidth="1"/>
    <col min="15882" max="15882" width="1" style="216" customWidth="1"/>
    <col min="15883" max="15883" width="17" style="216" bestFit="1" customWidth="1"/>
    <col min="15884" max="15884" width="1" style="216" customWidth="1"/>
    <col min="15885" max="15885" width="15.140625" style="216" customWidth="1"/>
    <col min="15886" max="16124" width="10.85546875" style="216"/>
    <col min="16125" max="16125" width="45" style="216" customWidth="1"/>
    <col min="16126" max="16126" width="7.42578125" style="216" customWidth="1"/>
    <col min="16127" max="16127" width="14.5703125" style="216" customWidth="1"/>
    <col min="16128" max="16128" width="1.42578125" style="216" customWidth="1"/>
    <col min="16129" max="16129" width="0" style="216" hidden="1" customWidth="1"/>
    <col min="16130" max="16130" width="1.42578125" style="216" customWidth="1"/>
    <col min="16131" max="16131" width="15.85546875" style="216" customWidth="1"/>
    <col min="16132" max="16132" width="1.140625" style="216" customWidth="1"/>
    <col min="16133" max="16133" width="12.85546875" style="216" bestFit="1" customWidth="1"/>
    <col min="16134" max="16134" width="1.42578125" style="216" customWidth="1"/>
    <col min="16135" max="16135" width="15.140625" style="216" bestFit="1" customWidth="1"/>
    <col min="16136" max="16136" width="1" style="216" customWidth="1"/>
    <col min="16137" max="16137" width="0" style="216" hidden="1" customWidth="1"/>
    <col min="16138" max="16138" width="1" style="216" customWidth="1"/>
    <col min="16139" max="16139" width="17" style="216" bestFit="1" customWidth="1"/>
    <col min="16140" max="16140" width="1" style="216" customWidth="1"/>
    <col min="16141" max="16141" width="15.140625" style="216" customWidth="1"/>
    <col min="16142" max="16384" width="10.85546875" style="216"/>
  </cols>
  <sheetData>
    <row r="1" spans="1:13" ht="18.95" customHeight="1">
      <c r="A1" s="141" t="s">
        <v>11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284"/>
    </row>
    <row r="2" spans="1:13" ht="18.95" customHeight="1">
      <c r="A2" s="145" t="s">
        <v>130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7"/>
      <c r="M2" s="284"/>
    </row>
    <row r="3" spans="1:13" ht="18.95" customHeight="1">
      <c r="A3" s="213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7"/>
      <c r="M3" s="284"/>
    </row>
    <row r="4" spans="1:13" ht="18.95" customHeight="1">
      <c r="B4" s="427" t="s">
        <v>10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</row>
    <row r="5" spans="1:13" ht="18.95" customHeight="1">
      <c r="B5" s="216"/>
      <c r="C5" s="218"/>
      <c r="D5" s="218"/>
      <c r="E5" s="218"/>
      <c r="F5" s="218"/>
      <c r="G5" s="218"/>
      <c r="H5" s="218"/>
      <c r="I5" s="218"/>
      <c r="J5" s="218"/>
      <c r="K5" s="288" t="s">
        <v>174</v>
      </c>
      <c r="L5" s="218"/>
      <c r="M5" s="218"/>
    </row>
    <row r="6" spans="1:13" ht="18.95" customHeight="1">
      <c r="B6" s="216"/>
      <c r="C6" s="237"/>
      <c r="D6" s="237"/>
      <c r="E6" s="237"/>
      <c r="F6" s="237"/>
      <c r="G6" s="436" t="s">
        <v>3</v>
      </c>
      <c r="H6" s="436"/>
      <c r="I6" s="436"/>
      <c r="J6" s="244"/>
      <c r="K6" s="289" t="s">
        <v>175</v>
      </c>
      <c r="L6" s="288"/>
      <c r="M6" s="237"/>
    </row>
    <row r="7" spans="1:13" ht="18.95" customHeight="1">
      <c r="B7" s="216"/>
      <c r="C7" s="237"/>
      <c r="D7" s="237"/>
      <c r="E7" s="237"/>
      <c r="F7" s="237"/>
      <c r="G7" s="244"/>
      <c r="H7" s="244"/>
      <c r="I7" s="244"/>
      <c r="J7" s="244"/>
      <c r="K7" s="244" t="s">
        <v>116</v>
      </c>
      <c r="L7" s="288"/>
      <c r="M7" s="237"/>
    </row>
    <row r="8" spans="1:13" ht="18.95" customHeight="1">
      <c r="B8" s="244"/>
      <c r="C8" s="245" t="s">
        <v>85</v>
      </c>
      <c r="G8" s="246"/>
      <c r="K8" s="244" t="s">
        <v>117</v>
      </c>
      <c r="M8" s="244"/>
    </row>
    <row r="9" spans="1:13" ht="18.95" customHeight="1">
      <c r="A9" s="237"/>
      <c r="B9" s="224"/>
      <c r="C9" s="243" t="s">
        <v>32</v>
      </c>
      <c r="D9" s="237"/>
      <c r="E9" s="246" t="s">
        <v>90</v>
      </c>
      <c r="F9" s="237"/>
      <c r="G9" s="246"/>
      <c r="H9" s="244"/>
      <c r="I9" s="437"/>
      <c r="J9" s="437"/>
      <c r="K9" s="237" t="s">
        <v>118</v>
      </c>
      <c r="L9" s="288"/>
      <c r="M9" s="244" t="s">
        <v>6</v>
      </c>
    </row>
    <row r="10" spans="1:13" ht="18.95" customHeight="1">
      <c r="A10" s="237"/>
      <c r="B10" s="152" t="s">
        <v>0</v>
      </c>
      <c r="C10" s="246" t="s">
        <v>86</v>
      </c>
      <c r="D10" s="244"/>
      <c r="E10" s="246" t="s">
        <v>147</v>
      </c>
      <c r="F10" s="244"/>
      <c r="G10" s="246" t="s">
        <v>84</v>
      </c>
      <c r="H10" s="244"/>
      <c r="I10" s="244" t="s">
        <v>5</v>
      </c>
      <c r="J10" s="246"/>
      <c r="K10" s="244" t="s">
        <v>119</v>
      </c>
      <c r="L10" s="288"/>
      <c r="M10" s="244" t="s">
        <v>48</v>
      </c>
    </row>
    <row r="11" spans="1:13" ht="18.95" customHeight="1">
      <c r="A11" s="237"/>
      <c r="B11" s="290"/>
      <c r="C11" s="432" t="s">
        <v>123</v>
      </c>
      <c r="D11" s="432"/>
      <c r="E11" s="432"/>
      <c r="F11" s="432"/>
      <c r="G11" s="432"/>
      <c r="H11" s="432"/>
      <c r="I11" s="432"/>
      <c r="J11" s="432"/>
      <c r="K11" s="432"/>
      <c r="L11" s="432"/>
      <c r="M11" s="432"/>
    </row>
    <row r="12" spans="1:13" ht="18.95" customHeight="1">
      <c r="A12" s="291" t="s">
        <v>276</v>
      </c>
      <c r="B12" s="290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</row>
    <row r="13" spans="1:13" ht="18.95" customHeight="1">
      <c r="A13" s="252" t="s">
        <v>229</v>
      </c>
      <c r="B13" s="267"/>
      <c r="C13" s="395">
        <v>591044</v>
      </c>
      <c r="D13" s="395"/>
      <c r="E13" s="395">
        <v>2160859</v>
      </c>
      <c r="F13" s="395">
        <v>0</v>
      </c>
      <c r="G13" s="395">
        <v>59140</v>
      </c>
      <c r="H13" s="395">
        <v>0</v>
      </c>
      <c r="I13" s="395">
        <v>7992046</v>
      </c>
      <c r="J13" s="395">
        <v>0</v>
      </c>
      <c r="K13" s="395">
        <v>1001</v>
      </c>
      <c r="L13" s="356"/>
      <c r="M13" s="396">
        <f>SUM(C13:K13)</f>
        <v>10804090</v>
      </c>
    </row>
    <row r="14" spans="1:13" ht="18.95" customHeight="1">
      <c r="A14" s="252"/>
      <c r="B14" s="247"/>
      <c r="C14" s="397"/>
      <c r="D14" s="398"/>
      <c r="E14" s="397"/>
      <c r="F14" s="397"/>
      <c r="G14" s="397"/>
      <c r="H14" s="397"/>
      <c r="I14" s="397"/>
      <c r="J14" s="397"/>
      <c r="K14" s="397"/>
      <c r="L14" s="398"/>
      <c r="M14" s="397"/>
    </row>
    <row r="15" spans="1:13" ht="18.95" customHeight="1">
      <c r="A15" s="252" t="s">
        <v>189</v>
      </c>
      <c r="B15" s="252"/>
      <c r="C15" s="397"/>
      <c r="D15" s="398"/>
      <c r="E15" s="397"/>
      <c r="F15" s="397"/>
      <c r="G15" s="397"/>
      <c r="H15" s="397"/>
      <c r="I15" s="397"/>
      <c r="J15" s="397"/>
      <c r="K15" s="397"/>
      <c r="L15" s="398"/>
      <c r="M15" s="397"/>
    </row>
    <row r="16" spans="1:13" ht="18.95" customHeight="1">
      <c r="A16" s="267" t="s">
        <v>236</v>
      </c>
      <c r="B16" s="252"/>
      <c r="C16" s="397"/>
      <c r="D16" s="398"/>
      <c r="E16" s="397"/>
      <c r="F16" s="397"/>
      <c r="G16" s="397"/>
      <c r="H16" s="397"/>
      <c r="I16" s="397"/>
      <c r="J16" s="397"/>
      <c r="K16" s="397"/>
      <c r="L16" s="398"/>
      <c r="M16" s="397"/>
    </row>
    <row r="17" spans="1:13" ht="18.95" hidden="1" customHeight="1">
      <c r="A17" s="254" t="s">
        <v>199</v>
      </c>
      <c r="B17" s="292"/>
      <c r="C17" s="397"/>
      <c r="D17" s="398"/>
      <c r="E17" s="397"/>
      <c r="F17" s="397"/>
      <c r="G17" s="356"/>
      <c r="H17" s="397"/>
      <c r="I17" s="356"/>
      <c r="J17" s="397"/>
      <c r="K17" s="356"/>
      <c r="L17" s="398"/>
      <c r="M17" s="356">
        <f>SUM(C17:L17)</f>
        <v>0</v>
      </c>
    </row>
    <row r="18" spans="1:13" ht="18.95" hidden="1" customHeight="1">
      <c r="A18" s="254" t="s">
        <v>200</v>
      </c>
      <c r="B18" s="292"/>
      <c r="C18" s="399"/>
      <c r="D18" s="398"/>
      <c r="E18" s="399"/>
      <c r="F18" s="397"/>
      <c r="G18" s="356"/>
      <c r="H18" s="397"/>
      <c r="I18" s="356"/>
      <c r="J18" s="397"/>
      <c r="K18" s="356"/>
      <c r="L18" s="398"/>
      <c r="M18" s="356">
        <f>SUM(C18:L18)</f>
        <v>0</v>
      </c>
    </row>
    <row r="19" spans="1:13" ht="18.95" customHeight="1">
      <c r="A19" s="254" t="s">
        <v>181</v>
      </c>
      <c r="B19" s="292">
        <v>9</v>
      </c>
      <c r="C19" s="399">
        <v>0</v>
      </c>
      <c r="D19" s="398"/>
      <c r="E19" s="399">
        <v>0</v>
      </c>
      <c r="F19" s="397"/>
      <c r="G19" s="356">
        <v>0</v>
      </c>
      <c r="H19" s="397"/>
      <c r="I19" s="231">
        <v>-1536716</v>
      </c>
      <c r="J19" s="397"/>
      <c r="K19" s="356">
        <v>0</v>
      </c>
      <c r="L19" s="398"/>
      <c r="M19" s="400">
        <f>SUM(C19:L19)</f>
        <v>-1536716</v>
      </c>
    </row>
    <row r="20" spans="1:13" ht="18.95" customHeight="1">
      <c r="A20" s="267" t="s">
        <v>237</v>
      </c>
      <c r="B20" s="267"/>
      <c r="C20" s="401">
        <f>SUM(C17:C19)</f>
        <v>0</v>
      </c>
      <c r="D20" s="402"/>
      <c r="E20" s="401">
        <f>SUM(E17:E19)</f>
        <v>0</v>
      </c>
      <c r="F20" s="403"/>
      <c r="G20" s="401">
        <f>SUM(G17:G19)</f>
        <v>0</v>
      </c>
      <c r="H20" s="403"/>
      <c r="I20" s="401">
        <f>SUM(I17:I19)</f>
        <v>-1536716</v>
      </c>
      <c r="J20" s="403"/>
      <c r="K20" s="401">
        <f>SUM(K17:K19)</f>
        <v>0</v>
      </c>
      <c r="L20" s="402"/>
      <c r="M20" s="401">
        <f>SUM(M17:M19)</f>
        <v>-1536716</v>
      </c>
    </row>
    <row r="21" spans="1:13" ht="18.95" customHeight="1">
      <c r="A21" s="252" t="s">
        <v>202</v>
      </c>
      <c r="B21" s="252"/>
      <c r="C21" s="404">
        <f>C20</f>
        <v>0</v>
      </c>
      <c r="D21" s="402"/>
      <c r="E21" s="404">
        <f>E20</f>
        <v>0</v>
      </c>
      <c r="F21" s="403"/>
      <c r="G21" s="404">
        <f>G20</f>
        <v>0</v>
      </c>
      <c r="H21" s="403"/>
      <c r="I21" s="404">
        <f>I20</f>
        <v>-1536716</v>
      </c>
      <c r="J21" s="403"/>
      <c r="K21" s="404">
        <f>K20</f>
        <v>0</v>
      </c>
      <c r="L21" s="402"/>
      <c r="M21" s="404">
        <f>M20</f>
        <v>-1536716</v>
      </c>
    </row>
    <row r="22" spans="1:13" ht="18.95" customHeight="1">
      <c r="A22" s="252"/>
      <c r="B22" s="247"/>
      <c r="C22" s="397"/>
      <c r="D22" s="398"/>
      <c r="E22" s="397"/>
      <c r="F22" s="397"/>
      <c r="G22" s="397"/>
      <c r="H22" s="397"/>
      <c r="I22" s="397"/>
      <c r="J22" s="403"/>
      <c r="K22" s="397"/>
      <c r="L22" s="398"/>
      <c r="M22" s="397"/>
    </row>
    <row r="23" spans="1:13" ht="18.95" customHeight="1">
      <c r="A23" s="252" t="s">
        <v>131</v>
      </c>
      <c r="B23" s="247"/>
      <c r="C23" s="269"/>
      <c r="D23" s="398"/>
      <c r="E23" s="269"/>
      <c r="F23" s="269"/>
      <c r="G23" s="269"/>
      <c r="H23" s="269"/>
      <c r="I23" s="269"/>
      <c r="J23" s="403"/>
      <c r="K23" s="269"/>
      <c r="L23" s="398"/>
      <c r="M23" s="269"/>
    </row>
    <row r="24" spans="1:13" ht="18.95" customHeight="1">
      <c r="A24" s="254" t="s">
        <v>66</v>
      </c>
      <c r="B24" s="247"/>
      <c r="C24" s="356">
        <v>0</v>
      </c>
      <c r="D24" s="344"/>
      <c r="E24" s="356">
        <v>0</v>
      </c>
      <c r="F24" s="356"/>
      <c r="G24" s="356">
        <v>0</v>
      </c>
      <c r="H24" s="356"/>
      <c r="I24" s="405">
        <f>'PL (9 month) 7-8'!J54</f>
        <v>1712497</v>
      </c>
      <c r="J24" s="397"/>
      <c r="K24" s="231">
        <v>0</v>
      </c>
      <c r="L24" s="228"/>
      <c r="M24" s="400">
        <f>SUM(C24:L24)</f>
        <v>1712497</v>
      </c>
    </row>
    <row r="25" spans="1:13" ht="18.95" customHeight="1">
      <c r="A25" s="252" t="s">
        <v>128</v>
      </c>
      <c r="B25" s="247"/>
      <c r="C25" s="401">
        <f>SUM(C24:C24)</f>
        <v>0</v>
      </c>
      <c r="D25" s="395"/>
      <c r="E25" s="401">
        <f>SUM(E24:E24)</f>
        <v>0</v>
      </c>
      <c r="F25" s="395"/>
      <c r="G25" s="401">
        <f>SUM(G24:G24)</f>
        <v>0</v>
      </c>
      <c r="H25" s="395"/>
      <c r="I25" s="401">
        <f>SUM(I24:I24)</f>
        <v>1712497</v>
      </c>
      <c r="J25" s="397"/>
      <c r="K25" s="404">
        <f>SUM(K24:K24)</f>
        <v>0</v>
      </c>
      <c r="L25" s="406"/>
      <c r="M25" s="401">
        <f>SUM(M24:M24)</f>
        <v>1712497</v>
      </c>
    </row>
    <row r="26" spans="1:13" ht="18.95" customHeight="1">
      <c r="A26" s="252"/>
      <c r="B26" s="247"/>
      <c r="C26" s="407"/>
      <c r="D26" s="395"/>
      <c r="E26" s="407"/>
      <c r="F26" s="395"/>
      <c r="G26" s="407"/>
      <c r="H26" s="395"/>
      <c r="I26" s="407"/>
      <c r="J26" s="397"/>
      <c r="K26" s="407"/>
      <c r="L26" s="406"/>
      <c r="M26" s="407"/>
    </row>
    <row r="27" spans="1:13" ht="18.95" customHeight="1" thickBot="1">
      <c r="A27" s="252" t="s">
        <v>277</v>
      </c>
      <c r="B27" s="267"/>
      <c r="C27" s="408">
        <f>C13+C25+C21</f>
        <v>591044</v>
      </c>
      <c r="D27" s="406"/>
      <c r="E27" s="408">
        <f>E13+E25+E21</f>
        <v>2160859</v>
      </c>
      <c r="F27" s="406"/>
      <c r="G27" s="408">
        <f>G13+G25+G21</f>
        <v>59140</v>
      </c>
      <c r="H27" s="406"/>
      <c r="I27" s="408">
        <f>I13+I25+I21</f>
        <v>8167827</v>
      </c>
      <c r="J27" s="397"/>
      <c r="K27" s="408">
        <f>K13+K25+K21</f>
        <v>1001</v>
      </c>
      <c r="L27" s="406"/>
      <c r="M27" s="408">
        <f>M13+M25+M21</f>
        <v>10979871</v>
      </c>
    </row>
    <row r="28" spans="1:13" ht="18.95" customHeight="1" thickTop="1"/>
  </sheetData>
  <sheetProtection sheet="1" formatCells="0" formatColumns="0" formatRows="0" insertColumns="0" insertRows="0" insertHyperlinks="0" deleteColumns="0" deleteRows="0" sort="0" autoFilter="0" pivotTables="0"/>
  <mergeCells count="4">
    <mergeCell ref="B4:M4"/>
    <mergeCell ref="G6:I6"/>
    <mergeCell ref="I9:J9"/>
    <mergeCell ref="C11:M11"/>
  </mergeCells>
  <pageMargins left="0.8" right="0.8" top="0.48" bottom="0.4" header="0.4" footer="0.5"/>
  <pageSetup paperSize="9" scale="87" firstPageNumber="11" fitToHeight="2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zoomScale="80" zoomScaleNormal="78" zoomScaleSheetLayoutView="80" workbookViewId="0">
      <selection activeCell="C24" sqref="C24"/>
    </sheetView>
  </sheetViews>
  <sheetFormatPr defaultColWidth="10.85546875" defaultRowHeight="18.95" customHeight="1"/>
  <cols>
    <col min="1" max="1" width="54.140625" style="216" customWidth="1"/>
    <col min="2" max="2" width="6.5703125" style="221" customWidth="1"/>
    <col min="3" max="3" width="13.5703125" style="221" customWidth="1"/>
    <col min="4" max="4" width="1.42578125" style="221" customWidth="1"/>
    <col min="5" max="5" width="12.42578125" style="221" customWidth="1"/>
    <col min="6" max="6" width="1.42578125" style="221" customWidth="1"/>
    <col min="7" max="7" width="13.140625" style="221" customWidth="1"/>
    <col min="8" max="8" width="1.42578125" style="221" customWidth="1"/>
    <col min="9" max="9" width="13.5703125" style="221" customWidth="1"/>
    <col min="10" max="10" width="1.42578125" style="221" customWidth="1"/>
    <col min="11" max="11" width="15.42578125" style="221" customWidth="1"/>
    <col min="12" max="12" width="1.42578125" style="148" customWidth="1"/>
    <col min="13" max="13" width="13.5703125" style="216" customWidth="1"/>
    <col min="14" max="14" width="1.42578125" style="216" customWidth="1"/>
    <col min="15" max="15" width="11.7109375" style="216" bestFit="1" customWidth="1"/>
    <col min="16" max="252" width="10.85546875" style="216"/>
    <col min="253" max="253" width="45" style="216" customWidth="1"/>
    <col min="254" max="254" width="7.42578125" style="216" customWidth="1"/>
    <col min="255" max="255" width="14.5703125" style="216" customWidth="1"/>
    <col min="256" max="256" width="1.42578125" style="216" customWidth="1"/>
    <col min="257" max="257" width="0" style="216" hidden="1" customWidth="1"/>
    <col min="258" max="258" width="1.42578125" style="216" customWidth="1"/>
    <col min="259" max="259" width="15.85546875" style="216" customWidth="1"/>
    <col min="260" max="260" width="1.140625" style="216" customWidth="1"/>
    <col min="261" max="261" width="12.85546875" style="216" bestFit="1" customWidth="1"/>
    <col min="262" max="262" width="1.42578125" style="216" customWidth="1"/>
    <col min="263" max="263" width="15.140625" style="216" bestFit="1" customWidth="1"/>
    <col min="264" max="264" width="1" style="216" customWidth="1"/>
    <col min="265" max="265" width="0" style="216" hidden="1" customWidth="1"/>
    <col min="266" max="266" width="1" style="216" customWidth="1"/>
    <col min="267" max="267" width="17" style="216" bestFit="1" customWidth="1"/>
    <col min="268" max="268" width="1" style="216" customWidth="1"/>
    <col min="269" max="269" width="15.140625" style="216" customWidth="1"/>
    <col min="270" max="508" width="10.85546875" style="216"/>
    <col min="509" max="509" width="45" style="216" customWidth="1"/>
    <col min="510" max="510" width="7.42578125" style="216" customWidth="1"/>
    <col min="511" max="511" width="14.5703125" style="216" customWidth="1"/>
    <col min="512" max="512" width="1.42578125" style="216" customWidth="1"/>
    <col min="513" max="513" width="0" style="216" hidden="1" customWidth="1"/>
    <col min="514" max="514" width="1.42578125" style="216" customWidth="1"/>
    <col min="515" max="515" width="15.85546875" style="216" customWidth="1"/>
    <col min="516" max="516" width="1.140625" style="216" customWidth="1"/>
    <col min="517" max="517" width="12.85546875" style="216" bestFit="1" customWidth="1"/>
    <col min="518" max="518" width="1.42578125" style="216" customWidth="1"/>
    <col min="519" max="519" width="15.140625" style="216" bestFit="1" customWidth="1"/>
    <col min="520" max="520" width="1" style="216" customWidth="1"/>
    <col min="521" max="521" width="0" style="216" hidden="1" customWidth="1"/>
    <col min="522" max="522" width="1" style="216" customWidth="1"/>
    <col min="523" max="523" width="17" style="216" bestFit="1" customWidth="1"/>
    <col min="524" max="524" width="1" style="216" customWidth="1"/>
    <col min="525" max="525" width="15.140625" style="216" customWidth="1"/>
    <col min="526" max="764" width="10.85546875" style="216"/>
    <col min="765" max="765" width="45" style="216" customWidth="1"/>
    <col min="766" max="766" width="7.42578125" style="216" customWidth="1"/>
    <col min="767" max="767" width="14.5703125" style="216" customWidth="1"/>
    <col min="768" max="768" width="1.42578125" style="216" customWidth="1"/>
    <col min="769" max="769" width="0" style="216" hidden="1" customWidth="1"/>
    <col min="770" max="770" width="1.42578125" style="216" customWidth="1"/>
    <col min="771" max="771" width="15.85546875" style="216" customWidth="1"/>
    <col min="772" max="772" width="1.140625" style="216" customWidth="1"/>
    <col min="773" max="773" width="12.85546875" style="216" bestFit="1" customWidth="1"/>
    <col min="774" max="774" width="1.42578125" style="216" customWidth="1"/>
    <col min="775" max="775" width="15.140625" style="216" bestFit="1" customWidth="1"/>
    <col min="776" max="776" width="1" style="216" customWidth="1"/>
    <col min="777" max="777" width="0" style="216" hidden="1" customWidth="1"/>
    <col min="778" max="778" width="1" style="216" customWidth="1"/>
    <col min="779" max="779" width="17" style="216" bestFit="1" customWidth="1"/>
    <col min="780" max="780" width="1" style="216" customWidth="1"/>
    <col min="781" max="781" width="15.140625" style="216" customWidth="1"/>
    <col min="782" max="1020" width="10.85546875" style="216"/>
    <col min="1021" max="1021" width="45" style="216" customWidth="1"/>
    <col min="1022" max="1022" width="7.42578125" style="216" customWidth="1"/>
    <col min="1023" max="1023" width="14.5703125" style="216" customWidth="1"/>
    <col min="1024" max="1024" width="1.42578125" style="216" customWidth="1"/>
    <col min="1025" max="1025" width="0" style="216" hidden="1" customWidth="1"/>
    <col min="1026" max="1026" width="1.42578125" style="216" customWidth="1"/>
    <col min="1027" max="1027" width="15.85546875" style="216" customWidth="1"/>
    <col min="1028" max="1028" width="1.140625" style="216" customWidth="1"/>
    <col min="1029" max="1029" width="12.85546875" style="216" bestFit="1" customWidth="1"/>
    <col min="1030" max="1030" width="1.42578125" style="216" customWidth="1"/>
    <col min="1031" max="1031" width="15.140625" style="216" bestFit="1" customWidth="1"/>
    <col min="1032" max="1032" width="1" style="216" customWidth="1"/>
    <col min="1033" max="1033" width="0" style="216" hidden="1" customWidth="1"/>
    <col min="1034" max="1034" width="1" style="216" customWidth="1"/>
    <col min="1035" max="1035" width="17" style="216" bestFit="1" customWidth="1"/>
    <col min="1036" max="1036" width="1" style="216" customWidth="1"/>
    <col min="1037" max="1037" width="15.140625" style="216" customWidth="1"/>
    <col min="1038" max="1276" width="10.85546875" style="216"/>
    <col min="1277" max="1277" width="45" style="216" customWidth="1"/>
    <col min="1278" max="1278" width="7.42578125" style="216" customWidth="1"/>
    <col min="1279" max="1279" width="14.5703125" style="216" customWidth="1"/>
    <col min="1280" max="1280" width="1.42578125" style="216" customWidth="1"/>
    <col min="1281" max="1281" width="0" style="216" hidden="1" customWidth="1"/>
    <col min="1282" max="1282" width="1.42578125" style="216" customWidth="1"/>
    <col min="1283" max="1283" width="15.85546875" style="216" customWidth="1"/>
    <col min="1284" max="1284" width="1.140625" style="216" customWidth="1"/>
    <col min="1285" max="1285" width="12.85546875" style="216" bestFit="1" customWidth="1"/>
    <col min="1286" max="1286" width="1.42578125" style="216" customWidth="1"/>
    <col min="1287" max="1287" width="15.140625" style="216" bestFit="1" customWidth="1"/>
    <col min="1288" max="1288" width="1" style="216" customWidth="1"/>
    <col min="1289" max="1289" width="0" style="216" hidden="1" customWidth="1"/>
    <col min="1290" max="1290" width="1" style="216" customWidth="1"/>
    <col min="1291" max="1291" width="17" style="216" bestFit="1" customWidth="1"/>
    <col min="1292" max="1292" width="1" style="216" customWidth="1"/>
    <col min="1293" max="1293" width="15.140625" style="216" customWidth="1"/>
    <col min="1294" max="1532" width="10.85546875" style="216"/>
    <col min="1533" max="1533" width="45" style="216" customWidth="1"/>
    <col min="1534" max="1534" width="7.42578125" style="216" customWidth="1"/>
    <col min="1535" max="1535" width="14.5703125" style="216" customWidth="1"/>
    <col min="1536" max="1536" width="1.42578125" style="216" customWidth="1"/>
    <col min="1537" max="1537" width="0" style="216" hidden="1" customWidth="1"/>
    <col min="1538" max="1538" width="1.42578125" style="216" customWidth="1"/>
    <col min="1539" max="1539" width="15.85546875" style="216" customWidth="1"/>
    <col min="1540" max="1540" width="1.140625" style="216" customWidth="1"/>
    <col min="1541" max="1541" width="12.85546875" style="216" bestFit="1" customWidth="1"/>
    <col min="1542" max="1542" width="1.42578125" style="216" customWidth="1"/>
    <col min="1543" max="1543" width="15.140625" style="216" bestFit="1" customWidth="1"/>
    <col min="1544" max="1544" width="1" style="216" customWidth="1"/>
    <col min="1545" max="1545" width="0" style="216" hidden="1" customWidth="1"/>
    <col min="1546" max="1546" width="1" style="216" customWidth="1"/>
    <col min="1547" max="1547" width="17" style="216" bestFit="1" customWidth="1"/>
    <col min="1548" max="1548" width="1" style="216" customWidth="1"/>
    <col min="1549" max="1549" width="15.140625" style="216" customWidth="1"/>
    <col min="1550" max="1788" width="10.85546875" style="216"/>
    <col min="1789" max="1789" width="45" style="216" customWidth="1"/>
    <col min="1790" max="1790" width="7.42578125" style="216" customWidth="1"/>
    <col min="1791" max="1791" width="14.5703125" style="216" customWidth="1"/>
    <col min="1792" max="1792" width="1.42578125" style="216" customWidth="1"/>
    <col min="1793" max="1793" width="0" style="216" hidden="1" customWidth="1"/>
    <col min="1794" max="1794" width="1.42578125" style="216" customWidth="1"/>
    <col min="1795" max="1795" width="15.85546875" style="216" customWidth="1"/>
    <col min="1796" max="1796" width="1.140625" style="216" customWidth="1"/>
    <col min="1797" max="1797" width="12.85546875" style="216" bestFit="1" customWidth="1"/>
    <col min="1798" max="1798" width="1.42578125" style="216" customWidth="1"/>
    <col min="1799" max="1799" width="15.140625" style="216" bestFit="1" customWidth="1"/>
    <col min="1800" max="1800" width="1" style="216" customWidth="1"/>
    <col min="1801" max="1801" width="0" style="216" hidden="1" customWidth="1"/>
    <col min="1802" max="1802" width="1" style="216" customWidth="1"/>
    <col min="1803" max="1803" width="17" style="216" bestFit="1" customWidth="1"/>
    <col min="1804" max="1804" width="1" style="216" customWidth="1"/>
    <col min="1805" max="1805" width="15.140625" style="216" customWidth="1"/>
    <col min="1806" max="2044" width="10.85546875" style="216"/>
    <col min="2045" max="2045" width="45" style="216" customWidth="1"/>
    <col min="2046" max="2046" width="7.42578125" style="216" customWidth="1"/>
    <col min="2047" max="2047" width="14.5703125" style="216" customWidth="1"/>
    <col min="2048" max="2048" width="1.42578125" style="216" customWidth="1"/>
    <col min="2049" max="2049" width="0" style="216" hidden="1" customWidth="1"/>
    <col min="2050" max="2050" width="1.42578125" style="216" customWidth="1"/>
    <col min="2051" max="2051" width="15.85546875" style="216" customWidth="1"/>
    <col min="2052" max="2052" width="1.140625" style="216" customWidth="1"/>
    <col min="2053" max="2053" width="12.85546875" style="216" bestFit="1" customWidth="1"/>
    <col min="2054" max="2054" width="1.42578125" style="216" customWidth="1"/>
    <col min="2055" max="2055" width="15.140625" style="216" bestFit="1" customWidth="1"/>
    <col min="2056" max="2056" width="1" style="216" customWidth="1"/>
    <col min="2057" max="2057" width="0" style="216" hidden="1" customWidth="1"/>
    <col min="2058" max="2058" width="1" style="216" customWidth="1"/>
    <col min="2059" max="2059" width="17" style="216" bestFit="1" customWidth="1"/>
    <col min="2060" max="2060" width="1" style="216" customWidth="1"/>
    <col min="2061" max="2061" width="15.140625" style="216" customWidth="1"/>
    <col min="2062" max="2300" width="10.85546875" style="216"/>
    <col min="2301" max="2301" width="45" style="216" customWidth="1"/>
    <col min="2302" max="2302" width="7.42578125" style="216" customWidth="1"/>
    <col min="2303" max="2303" width="14.5703125" style="216" customWidth="1"/>
    <col min="2304" max="2304" width="1.42578125" style="216" customWidth="1"/>
    <col min="2305" max="2305" width="0" style="216" hidden="1" customWidth="1"/>
    <col min="2306" max="2306" width="1.42578125" style="216" customWidth="1"/>
    <col min="2307" max="2307" width="15.85546875" style="216" customWidth="1"/>
    <col min="2308" max="2308" width="1.140625" style="216" customWidth="1"/>
    <col min="2309" max="2309" width="12.85546875" style="216" bestFit="1" customWidth="1"/>
    <col min="2310" max="2310" width="1.42578125" style="216" customWidth="1"/>
    <col min="2311" max="2311" width="15.140625" style="216" bestFit="1" customWidth="1"/>
    <col min="2312" max="2312" width="1" style="216" customWidth="1"/>
    <col min="2313" max="2313" width="0" style="216" hidden="1" customWidth="1"/>
    <col min="2314" max="2314" width="1" style="216" customWidth="1"/>
    <col min="2315" max="2315" width="17" style="216" bestFit="1" customWidth="1"/>
    <col min="2316" max="2316" width="1" style="216" customWidth="1"/>
    <col min="2317" max="2317" width="15.140625" style="216" customWidth="1"/>
    <col min="2318" max="2556" width="10.85546875" style="216"/>
    <col min="2557" max="2557" width="45" style="216" customWidth="1"/>
    <col min="2558" max="2558" width="7.42578125" style="216" customWidth="1"/>
    <col min="2559" max="2559" width="14.5703125" style="216" customWidth="1"/>
    <col min="2560" max="2560" width="1.42578125" style="216" customWidth="1"/>
    <col min="2561" max="2561" width="0" style="216" hidden="1" customWidth="1"/>
    <col min="2562" max="2562" width="1.42578125" style="216" customWidth="1"/>
    <col min="2563" max="2563" width="15.85546875" style="216" customWidth="1"/>
    <col min="2564" max="2564" width="1.140625" style="216" customWidth="1"/>
    <col min="2565" max="2565" width="12.85546875" style="216" bestFit="1" customWidth="1"/>
    <col min="2566" max="2566" width="1.42578125" style="216" customWidth="1"/>
    <col min="2567" max="2567" width="15.140625" style="216" bestFit="1" customWidth="1"/>
    <col min="2568" max="2568" width="1" style="216" customWidth="1"/>
    <col min="2569" max="2569" width="0" style="216" hidden="1" customWidth="1"/>
    <col min="2570" max="2570" width="1" style="216" customWidth="1"/>
    <col min="2571" max="2571" width="17" style="216" bestFit="1" customWidth="1"/>
    <col min="2572" max="2572" width="1" style="216" customWidth="1"/>
    <col min="2573" max="2573" width="15.140625" style="216" customWidth="1"/>
    <col min="2574" max="2812" width="10.85546875" style="216"/>
    <col min="2813" max="2813" width="45" style="216" customWidth="1"/>
    <col min="2814" max="2814" width="7.42578125" style="216" customWidth="1"/>
    <col min="2815" max="2815" width="14.5703125" style="216" customWidth="1"/>
    <col min="2816" max="2816" width="1.42578125" style="216" customWidth="1"/>
    <col min="2817" max="2817" width="0" style="216" hidden="1" customWidth="1"/>
    <col min="2818" max="2818" width="1.42578125" style="216" customWidth="1"/>
    <col min="2819" max="2819" width="15.85546875" style="216" customWidth="1"/>
    <col min="2820" max="2820" width="1.140625" style="216" customWidth="1"/>
    <col min="2821" max="2821" width="12.85546875" style="216" bestFit="1" customWidth="1"/>
    <col min="2822" max="2822" width="1.42578125" style="216" customWidth="1"/>
    <col min="2823" max="2823" width="15.140625" style="216" bestFit="1" customWidth="1"/>
    <col min="2824" max="2824" width="1" style="216" customWidth="1"/>
    <col min="2825" max="2825" width="0" style="216" hidden="1" customWidth="1"/>
    <col min="2826" max="2826" width="1" style="216" customWidth="1"/>
    <col min="2827" max="2827" width="17" style="216" bestFit="1" customWidth="1"/>
    <col min="2828" max="2828" width="1" style="216" customWidth="1"/>
    <col min="2829" max="2829" width="15.140625" style="216" customWidth="1"/>
    <col min="2830" max="3068" width="10.85546875" style="216"/>
    <col min="3069" max="3069" width="45" style="216" customWidth="1"/>
    <col min="3070" max="3070" width="7.42578125" style="216" customWidth="1"/>
    <col min="3071" max="3071" width="14.5703125" style="216" customWidth="1"/>
    <col min="3072" max="3072" width="1.42578125" style="216" customWidth="1"/>
    <col min="3073" max="3073" width="0" style="216" hidden="1" customWidth="1"/>
    <col min="3074" max="3074" width="1.42578125" style="216" customWidth="1"/>
    <col min="3075" max="3075" width="15.85546875" style="216" customWidth="1"/>
    <col min="3076" max="3076" width="1.140625" style="216" customWidth="1"/>
    <col min="3077" max="3077" width="12.85546875" style="216" bestFit="1" customWidth="1"/>
    <col min="3078" max="3078" width="1.42578125" style="216" customWidth="1"/>
    <col min="3079" max="3079" width="15.140625" style="216" bestFit="1" customWidth="1"/>
    <col min="3080" max="3080" width="1" style="216" customWidth="1"/>
    <col min="3081" max="3081" width="0" style="216" hidden="1" customWidth="1"/>
    <col min="3082" max="3082" width="1" style="216" customWidth="1"/>
    <col min="3083" max="3083" width="17" style="216" bestFit="1" customWidth="1"/>
    <col min="3084" max="3084" width="1" style="216" customWidth="1"/>
    <col min="3085" max="3085" width="15.140625" style="216" customWidth="1"/>
    <col min="3086" max="3324" width="10.85546875" style="216"/>
    <col min="3325" max="3325" width="45" style="216" customWidth="1"/>
    <col min="3326" max="3326" width="7.42578125" style="216" customWidth="1"/>
    <col min="3327" max="3327" width="14.5703125" style="216" customWidth="1"/>
    <col min="3328" max="3328" width="1.42578125" style="216" customWidth="1"/>
    <col min="3329" max="3329" width="0" style="216" hidden="1" customWidth="1"/>
    <col min="3330" max="3330" width="1.42578125" style="216" customWidth="1"/>
    <col min="3331" max="3331" width="15.85546875" style="216" customWidth="1"/>
    <col min="3332" max="3332" width="1.140625" style="216" customWidth="1"/>
    <col min="3333" max="3333" width="12.85546875" style="216" bestFit="1" customWidth="1"/>
    <col min="3334" max="3334" width="1.42578125" style="216" customWidth="1"/>
    <col min="3335" max="3335" width="15.140625" style="216" bestFit="1" customWidth="1"/>
    <col min="3336" max="3336" width="1" style="216" customWidth="1"/>
    <col min="3337" max="3337" width="0" style="216" hidden="1" customWidth="1"/>
    <col min="3338" max="3338" width="1" style="216" customWidth="1"/>
    <col min="3339" max="3339" width="17" style="216" bestFit="1" customWidth="1"/>
    <col min="3340" max="3340" width="1" style="216" customWidth="1"/>
    <col min="3341" max="3341" width="15.140625" style="216" customWidth="1"/>
    <col min="3342" max="3580" width="10.85546875" style="216"/>
    <col min="3581" max="3581" width="45" style="216" customWidth="1"/>
    <col min="3582" max="3582" width="7.42578125" style="216" customWidth="1"/>
    <col min="3583" max="3583" width="14.5703125" style="216" customWidth="1"/>
    <col min="3584" max="3584" width="1.42578125" style="216" customWidth="1"/>
    <col min="3585" max="3585" width="0" style="216" hidden="1" customWidth="1"/>
    <col min="3586" max="3586" width="1.42578125" style="216" customWidth="1"/>
    <col min="3587" max="3587" width="15.85546875" style="216" customWidth="1"/>
    <col min="3588" max="3588" width="1.140625" style="216" customWidth="1"/>
    <col min="3589" max="3589" width="12.85546875" style="216" bestFit="1" customWidth="1"/>
    <col min="3590" max="3590" width="1.42578125" style="216" customWidth="1"/>
    <col min="3591" max="3591" width="15.140625" style="216" bestFit="1" customWidth="1"/>
    <col min="3592" max="3592" width="1" style="216" customWidth="1"/>
    <col min="3593" max="3593" width="0" style="216" hidden="1" customWidth="1"/>
    <col min="3594" max="3594" width="1" style="216" customWidth="1"/>
    <col min="3595" max="3595" width="17" style="216" bestFit="1" customWidth="1"/>
    <col min="3596" max="3596" width="1" style="216" customWidth="1"/>
    <col min="3597" max="3597" width="15.140625" style="216" customWidth="1"/>
    <col min="3598" max="3836" width="10.85546875" style="216"/>
    <col min="3837" max="3837" width="45" style="216" customWidth="1"/>
    <col min="3838" max="3838" width="7.42578125" style="216" customWidth="1"/>
    <col min="3839" max="3839" width="14.5703125" style="216" customWidth="1"/>
    <col min="3840" max="3840" width="1.42578125" style="216" customWidth="1"/>
    <col min="3841" max="3841" width="0" style="216" hidden="1" customWidth="1"/>
    <col min="3842" max="3842" width="1.42578125" style="216" customWidth="1"/>
    <col min="3843" max="3843" width="15.85546875" style="216" customWidth="1"/>
    <col min="3844" max="3844" width="1.140625" style="216" customWidth="1"/>
    <col min="3845" max="3845" width="12.85546875" style="216" bestFit="1" customWidth="1"/>
    <col min="3846" max="3846" width="1.42578125" style="216" customWidth="1"/>
    <col min="3847" max="3847" width="15.140625" style="216" bestFit="1" customWidth="1"/>
    <col min="3848" max="3848" width="1" style="216" customWidth="1"/>
    <col min="3849" max="3849" width="0" style="216" hidden="1" customWidth="1"/>
    <col min="3850" max="3850" width="1" style="216" customWidth="1"/>
    <col min="3851" max="3851" width="17" style="216" bestFit="1" customWidth="1"/>
    <col min="3852" max="3852" width="1" style="216" customWidth="1"/>
    <col min="3853" max="3853" width="15.140625" style="216" customWidth="1"/>
    <col min="3854" max="4092" width="10.85546875" style="216"/>
    <col min="4093" max="4093" width="45" style="216" customWidth="1"/>
    <col min="4094" max="4094" width="7.42578125" style="216" customWidth="1"/>
    <col min="4095" max="4095" width="14.5703125" style="216" customWidth="1"/>
    <col min="4096" max="4096" width="1.42578125" style="216" customWidth="1"/>
    <col min="4097" max="4097" width="0" style="216" hidden="1" customWidth="1"/>
    <col min="4098" max="4098" width="1.42578125" style="216" customWidth="1"/>
    <col min="4099" max="4099" width="15.85546875" style="216" customWidth="1"/>
    <col min="4100" max="4100" width="1.140625" style="216" customWidth="1"/>
    <col min="4101" max="4101" width="12.85546875" style="216" bestFit="1" customWidth="1"/>
    <col min="4102" max="4102" width="1.42578125" style="216" customWidth="1"/>
    <col min="4103" max="4103" width="15.140625" style="216" bestFit="1" customWidth="1"/>
    <col min="4104" max="4104" width="1" style="216" customWidth="1"/>
    <col min="4105" max="4105" width="0" style="216" hidden="1" customWidth="1"/>
    <col min="4106" max="4106" width="1" style="216" customWidth="1"/>
    <col min="4107" max="4107" width="17" style="216" bestFit="1" customWidth="1"/>
    <col min="4108" max="4108" width="1" style="216" customWidth="1"/>
    <col min="4109" max="4109" width="15.140625" style="216" customWidth="1"/>
    <col min="4110" max="4348" width="10.85546875" style="216"/>
    <col min="4349" max="4349" width="45" style="216" customWidth="1"/>
    <col min="4350" max="4350" width="7.42578125" style="216" customWidth="1"/>
    <col min="4351" max="4351" width="14.5703125" style="216" customWidth="1"/>
    <col min="4352" max="4352" width="1.42578125" style="216" customWidth="1"/>
    <col min="4353" max="4353" width="0" style="216" hidden="1" customWidth="1"/>
    <col min="4354" max="4354" width="1.42578125" style="216" customWidth="1"/>
    <col min="4355" max="4355" width="15.85546875" style="216" customWidth="1"/>
    <col min="4356" max="4356" width="1.140625" style="216" customWidth="1"/>
    <col min="4357" max="4357" width="12.85546875" style="216" bestFit="1" customWidth="1"/>
    <col min="4358" max="4358" width="1.42578125" style="216" customWidth="1"/>
    <col min="4359" max="4359" width="15.140625" style="216" bestFit="1" customWidth="1"/>
    <col min="4360" max="4360" width="1" style="216" customWidth="1"/>
    <col min="4361" max="4361" width="0" style="216" hidden="1" customWidth="1"/>
    <col min="4362" max="4362" width="1" style="216" customWidth="1"/>
    <col min="4363" max="4363" width="17" style="216" bestFit="1" customWidth="1"/>
    <col min="4364" max="4364" width="1" style="216" customWidth="1"/>
    <col min="4365" max="4365" width="15.140625" style="216" customWidth="1"/>
    <col min="4366" max="4604" width="10.85546875" style="216"/>
    <col min="4605" max="4605" width="45" style="216" customWidth="1"/>
    <col min="4606" max="4606" width="7.42578125" style="216" customWidth="1"/>
    <col min="4607" max="4607" width="14.5703125" style="216" customWidth="1"/>
    <col min="4608" max="4608" width="1.42578125" style="216" customWidth="1"/>
    <col min="4609" max="4609" width="0" style="216" hidden="1" customWidth="1"/>
    <col min="4610" max="4610" width="1.42578125" style="216" customWidth="1"/>
    <col min="4611" max="4611" width="15.85546875" style="216" customWidth="1"/>
    <col min="4612" max="4612" width="1.140625" style="216" customWidth="1"/>
    <col min="4613" max="4613" width="12.85546875" style="216" bestFit="1" customWidth="1"/>
    <col min="4614" max="4614" width="1.42578125" style="216" customWidth="1"/>
    <col min="4615" max="4615" width="15.140625" style="216" bestFit="1" customWidth="1"/>
    <col min="4616" max="4616" width="1" style="216" customWidth="1"/>
    <col min="4617" max="4617" width="0" style="216" hidden="1" customWidth="1"/>
    <col min="4618" max="4618" width="1" style="216" customWidth="1"/>
    <col min="4619" max="4619" width="17" style="216" bestFit="1" customWidth="1"/>
    <col min="4620" max="4620" width="1" style="216" customWidth="1"/>
    <col min="4621" max="4621" width="15.140625" style="216" customWidth="1"/>
    <col min="4622" max="4860" width="10.85546875" style="216"/>
    <col min="4861" max="4861" width="45" style="216" customWidth="1"/>
    <col min="4862" max="4862" width="7.42578125" style="216" customWidth="1"/>
    <col min="4863" max="4863" width="14.5703125" style="216" customWidth="1"/>
    <col min="4864" max="4864" width="1.42578125" style="216" customWidth="1"/>
    <col min="4865" max="4865" width="0" style="216" hidden="1" customWidth="1"/>
    <col min="4866" max="4866" width="1.42578125" style="216" customWidth="1"/>
    <col min="4867" max="4867" width="15.85546875" style="216" customWidth="1"/>
    <col min="4868" max="4868" width="1.140625" style="216" customWidth="1"/>
    <col min="4869" max="4869" width="12.85546875" style="216" bestFit="1" customWidth="1"/>
    <col min="4870" max="4870" width="1.42578125" style="216" customWidth="1"/>
    <col min="4871" max="4871" width="15.140625" style="216" bestFit="1" customWidth="1"/>
    <col min="4872" max="4872" width="1" style="216" customWidth="1"/>
    <col min="4873" max="4873" width="0" style="216" hidden="1" customWidth="1"/>
    <col min="4874" max="4874" width="1" style="216" customWidth="1"/>
    <col min="4875" max="4875" width="17" style="216" bestFit="1" customWidth="1"/>
    <col min="4876" max="4876" width="1" style="216" customWidth="1"/>
    <col min="4877" max="4877" width="15.140625" style="216" customWidth="1"/>
    <col min="4878" max="5116" width="10.85546875" style="216"/>
    <col min="5117" max="5117" width="45" style="216" customWidth="1"/>
    <col min="5118" max="5118" width="7.42578125" style="216" customWidth="1"/>
    <col min="5119" max="5119" width="14.5703125" style="216" customWidth="1"/>
    <col min="5120" max="5120" width="1.42578125" style="216" customWidth="1"/>
    <col min="5121" max="5121" width="0" style="216" hidden="1" customWidth="1"/>
    <col min="5122" max="5122" width="1.42578125" style="216" customWidth="1"/>
    <col min="5123" max="5123" width="15.85546875" style="216" customWidth="1"/>
    <col min="5124" max="5124" width="1.140625" style="216" customWidth="1"/>
    <col min="5125" max="5125" width="12.85546875" style="216" bestFit="1" customWidth="1"/>
    <col min="5126" max="5126" width="1.42578125" style="216" customWidth="1"/>
    <col min="5127" max="5127" width="15.140625" style="216" bestFit="1" customWidth="1"/>
    <col min="5128" max="5128" width="1" style="216" customWidth="1"/>
    <col min="5129" max="5129" width="0" style="216" hidden="1" customWidth="1"/>
    <col min="5130" max="5130" width="1" style="216" customWidth="1"/>
    <col min="5131" max="5131" width="17" style="216" bestFit="1" customWidth="1"/>
    <col min="5132" max="5132" width="1" style="216" customWidth="1"/>
    <col min="5133" max="5133" width="15.140625" style="216" customWidth="1"/>
    <col min="5134" max="5372" width="10.85546875" style="216"/>
    <col min="5373" max="5373" width="45" style="216" customWidth="1"/>
    <col min="5374" max="5374" width="7.42578125" style="216" customWidth="1"/>
    <col min="5375" max="5375" width="14.5703125" style="216" customWidth="1"/>
    <col min="5376" max="5376" width="1.42578125" style="216" customWidth="1"/>
    <col min="5377" max="5377" width="0" style="216" hidden="1" customWidth="1"/>
    <col min="5378" max="5378" width="1.42578125" style="216" customWidth="1"/>
    <col min="5379" max="5379" width="15.85546875" style="216" customWidth="1"/>
    <col min="5380" max="5380" width="1.140625" style="216" customWidth="1"/>
    <col min="5381" max="5381" width="12.85546875" style="216" bestFit="1" customWidth="1"/>
    <col min="5382" max="5382" width="1.42578125" style="216" customWidth="1"/>
    <col min="5383" max="5383" width="15.140625" style="216" bestFit="1" customWidth="1"/>
    <col min="5384" max="5384" width="1" style="216" customWidth="1"/>
    <col min="5385" max="5385" width="0" style="216" hidden="1" customWidth="1"/>
    <col min="5386" max="5386" width="1" style="216" customWidth="1"/>
    <col min="5387" max="5387" width="17" style="216" bestFit="1" customWidth="1"/>
    <col min="5388" max="5388" width="1" style="216" customWidth="1"/>
    <col min="5389" max="5389" width="15.140625" style="216" customWidth="1"/>
    <col min="5390" max="5628" width="10.85546875" style="216"/>
    <col min="5629" max="5629" width="45" style="216" customWidth="1"/>
    <col min="5630" max="5630" width="7.42578125" style="216" customWidth="1"/>
    <col min="5631" max="5631" width="14.5703125" style="216" customWidth="1"/>
    <col min="5632" max="5632" width="1.42578125" style="216" customWidth="1"/>
    <col min="5633" max="5633" width="0" style="216" hidden="1" customWidth="1"/>
    <col min="5634" max="5634" width="1.42578125" style="216" customWidth="1"/>
    <col min="5635" max="5635" width="15.85546875" style="216" customWidth="1"/>
    <col min="5636" max="5636" width="1.140625" style="216" customWidth="1"/>
    <col min="5637" max="5637" width="12.85546875" style="216" bestFit="1" customWidth="1"/>
    <col min="5638" max="5638" width="1.42578125" style="216" customWidth="1"/>
    <col min="5639" max="5639" width="15.140625" style="216" bestFit="1" customWidth="1"/>
    <col min="5640" max="5640" width="1" style="216" customWidth="1"/>
    <col min="5641" max="5641" width="0" style="216" hidden="1" customWidth="1"/>
    <col min="5642" max="5642" width="1" style="216" customWidth="1"/>
    <col min="5643" max="5643" width="17" style="216" bestFit="1" customWidth="1"/>
    <col min="5644" max="5644" width="1" style="216" customWidth="1"/>
    <col min="5645" max="5645" width="15.140625" style="216" customWidth="1"/>
    <col min="5646" max="5884" width="10.85546875" style="216"/>
    <col min="5885" max="5885" width="45" style="216" customWidth="1"/>
    <col min="5886" max="5886" width="7.42578125" style="216" customWidth="1"/>
    <col min="5887" max="5887" width="14.5703125" style="216" customWidth="1"/>
    <col min="5888" max="5888" width="1.42578125" style="216" customWidth="1"/>
    <col min="5889" max="5889" width="0" style="216" hidden="1" customWidth="1"/>
    <col min="5890" max="5890" width="1.42578125" style="216" customWidth="1"/>
    <col min="5891" max="5891" width="15.85546875" style="216" customWidth="1"/>
    <col min="5892" max="5892" width="1.140625" style="216" customWidth="1"/>
    <col min="5893" max="5893" width="12.85546875" style="216" bestFit="1" customWidth="1"/>
    <col min="5894" max="5894" width="1.42578125" style="216" customWidth="1"/>
    <col min="5895" max="5895" width="15.140625" style="216" bestFit="1" customWidth="1"/>
    <col min="5896" max="5896" width="1" style="216" customWidth="1"/>
    <col min="5897" max="5897" width="0" style="216" hidden="1" customWidth="1"/>
    <col min="5898" max="5898" width="1" style="216" customWidth="1"/>
    <col min="5899" max="5899" width="17" style="216" bestFit="1" customWidth="1"/>
    <col min="5900" max="5900" width="1" style="216" customWidth="1"/>
    <col min="5901" max="5901" width="15.140625" style="216" customWidth="1"/>
    <col min="5902" max="6140" width="10.85546875" style="216"/>
    <col min="6141" max="6141" width="45" style="216" customWidth="1"/>
    <col min="6142" max="6142" width="7.42578125" style="216" customWidth="1"/>
    <col min="6143" max="6143" width="14.5703125" style="216" customWidth="1"/>
    <col min="6144" max="6144" width="1.42578125" style="216" customWidth="1"/>
    <col min="6145" max="6145" width="0" style="216" hidden="1" customWidth="1"/>
    <col min="6146" max="6146" width="1.42578125" style="216" customWidth="1"/>
    <col min="6147" max="6147" width="15.85546875" style="216" customWidth="1"/>
    <col min="6148" max="6148" width="1.140625" style="216" customWidth="1"/>
    <col min="6149" max="6149" width="12.85546875" style="216" bestFit="1" customWidth="1"/>
    <col min="6150" max="6150" width="1.42578125" style="216" customWidth="1"/>
    <col min="6151" max="6151" width="15.140625" style="216" bestFit="1" customWidth="1"/>
    <col min="6152" max="6152" width="1" style="216" customWidth="1"/>
    <col min="6153" max="6153" width="0" style="216" hidden="1" customWidth="1"/>
    <col min="6154" max="6154" width="1" style="216" customWidth="1"/>
    <col min="6155" max="6155" width="17" style="216" bestFit="1" customWidth="1"/>
    <col min="6156" max="6156" width="1" style="216" customWidth="1"/>
    <col min="6157" max="6157" width="15.140625" style="216" customWidth="1"/>
    <col min="6158" max="6396" width="10.85546875" style="216"/>
    <col min="6397" max="6397" width="45" style="216" customWidth="1"/>
    <col min="6398" max="6398" width="7.42578125" style="216" customWidth="1"/>
    <col min="6399" max="6399" width="14.5703125" style="216" customWidth="1"/>
    <col min="6400" max="6400" width="1.42578125" style="216" customWidth="1"/>
    <col min="6401" max="6401" width="0" style="216" hidden="1" customWidth="1"/>
    <col min="6402" max="6402" width="1.42578125" style="216" customWidth="1"/>
    <col min="6403" max="6403" width="15.85546875" style="216" customWidth="1"/>
    <col min="6404" max="6404" width="1.140625" style="216" customWidth="1"/>
    <col min="6405" max="6405" width="12.85546875" style="216" bestFit="1" customWidth="1"/>
    <col min="6406" max="6406" width="1.42578125" style="216" customWidth="1"/>
    <col min="6407" max="6407" width="15.140625" style="216" bestFit="1" customWidth="1"/>
    <col min="6408" max="6408" width="1" style="216" customWidth="1"/>
    <col min="6409" max="6409" width="0" style="216" hidden="1" customWidth="1"/>
    <col min="6410" max="6410" width="1" style="216" customWidth="1"/>
    <col min="6411" max="6411" width="17" style="216" bestFit="1" customWidth="1"/>
    <col min="6412" max="6412" width="1" style="216" customWidth="1"/>
    <col min="6413" max="6413" width="15.140625" style="216" customWidth="1"/>
    <col min="6414" max="6652" width="10.85546875" style="216"/>
    <col min="6653" max="6653" width="45" style="216" customWidth="1"/>
    <col min="6654" max="6654" width="7.42578125" style="216" customWidth="1"/>
    <col min="6655" max="6655" width="14.5703125" style="216" customWidth="1"/>
    <col min="6656" max="6656" width="1.42578125" style="216" customWidth="1"/>
    <col min="6657" max="6657" width="0" style="216" hidden="1" customWidth="1"/>
    <col min="6658" max="6658" width="1.42578125" style="216" customWidth="1"/>
    <col min="6659" max="6659" width="15.85546875" style="216" customWidth="1"/>
    <col min="6660" max="6660" width="1.140625" style="216" customWidth="1"/>
    <col min="6661" max="6661" width="12.85546875" style="216" bestFit="1" customWidth="1"/>
    <col min="6662" max="6662" width="1.42578125" style="216" customWidth="1"/>
    <col min="6663" max="6663" width="15.140625" style="216" bestFit="1" customWidth="1"/>
    <col min="6664" max="6664" width="1" style="216" customWidth="1"/>
    <col min="6665" max="6665" width="0" style="216" hidden="1" customWidth="1"/>
    <col min="6666" max="6666" width="1" style="216" customWidth="1"/>
    <col min="6667" max="6667" width="17" style="216" bestFit="1" customWidth="1"/>
    <col min="6668" max="6668" width="1" style="216" customWidth="1"/>
    <col min="6669" max="6669" width="15.140625" style="216" customWidth="1"/>
    <col min="6670" max="6908" width="10.85546875" style="216"/>
    <col min="6909" max="6909" width="45" style="216" customWidth="1"/>
    <col min="6910" max="6910" width="7.42578125" style="216" customWidth="1"/>
    <col min="6911" max="6911" width="14.5703125" style="216" customWidth="1"/>
    <col min="6912" max="6912" width="1.42578125" style="216" customWidth="1"/>
    <col min="6913" max="6913" width="0" style="216" hidden="1" customWidth="1"/>
    <col min="6914" max="6914" width="1.42578125" style="216" customWidth="1"/>
    <col min="6915" max="6915" width="15.85546875" style="216" customWidth="1"/>
    <col min="6916" max="6916" width="1.140625" style="216" customWidth="1"/>
    <col min="6917" max="6917" width="12.85546875" style="216" bestFit="1" customWidth="1"/>
    <col min="6918" max="6918" width="1.42578125" style="216" customWidth="1"/>
    <col min="6919" max="6919" width="15.140625" style="216" bestFit="1" customWidth="1"/>
    <col min="6920" max="6920" width="1" style="216" customWidth="1"/>
    <col min="6921" max="6921" width="0" style="216" hidden="1" customWidth="1"/>
    <col min="6922" max="6922" width="1" style="216" customWidth="1"/>
    <col min="6923" max="6923" width="17" style="216" bestFit="1" customWidth="1"/>
    <col min="6924" max="6924" width="1" style="216" customWidth="1"/>
    <col min="6925" max="6925" width="15.140625" style="216" customWidth="1"/>
    <col min="6926" max="7164" width="10.85546875" style="216"/>
    <col min="7165" max="7165" width="45" style="216" customWidth="1"/>
    <col min="7166" max="7166" width="7.42578125" style="216" customWidth="1"/>
    <col min="7167" max="7167" width="14.5703125" style="216" customWidth="1"/>
    <col min="7168" max="7168" width="1.42578125" style="216" customWidth="1"/>
    <col min="7169" max="7169" width="0" style="216" hidden="1" customWidth="1"/>
    <col min="7170" max="7170" width="1.42578125" style="216" customWidth="1"/>
    <col min="7171" max="7171" width="15.85546875" style="216" customWidth="1"/>
    <col min="7172" max="7172" width="1.140625" style="216" customWidth="1"/>
    <col min="7173" max="7173" width="12.85546875" style="216" bestFit="1" customWidth="1"/>
    <col min="7174" max="7174" width="1.42578125" style="216" customWidth="1"/>
    <col min="7175" max="7175" width="15.140625" style="216" bestFit="1" customWidth="1"/>
    <col min="7176" max="7176" width="1" style="216" customWidth="1"/>
    <col min="7177" max="7177" width="0" style="216" hidden="1" customWidth="1"/>
    <col min="7178" max="7178" width="1" style="216" customWidth="1"/>
    <col min="7179" max="7179" width="17" style="216" bestFit="1" customWidth="1"/>
    <col min="7180" max="7180" width="1" style="216" customWidth="1"/>
    <col min="7181" max="7181" width="15.140625" style="216" customWidth="1"/>
    <col min="7182" max="7420" width="10.85546875" style="216"/>
    <col min="7421" max="7421" width="45" style="216" customWidth="1"/>
    <col min="7422" max="7422" width="7.42578125" style="216" customWidth="1"/>
    <col min="7423" max="7423" width="14.5703125" style="216" customWidth="1"/>
    <col min="7424" max="7424" width="1.42578125" style="216" customWidth="1"/>
    <col min="7425" max="7425" width="0" style="216" hidden="1" customWidth="1"/>
    <col min="7426" max="7426" width="1.42578125" style="216" customWidth="1"/>
    <col min="7427" max="7427" width="15.85546875" style="216" customWidth="1"/>
    <col min="7428" max="7428" width="1.140625" style="216" customWidth="1"/>
    <col min="7429" max="7429" width="12.85546875" style="216" bestFit="1" customWidth="1"/>
    <col min="7430" max="7430" width="1.42578125" style="216" customWidth="1"/>
    <col min="7431" max="7431" width="15.140625" style="216" bestFit="1" customWidth="1"/>
    <col min="7432" max="7432" width="1" style="216" customWidth="1"/>
    <col min="7433" max="7433" width="0" style="216" hidden="1" customWidth="1"/>
    <col min="7434" max="7434" width="1" style="216" customWidth="1"/>
    <col min="7435" max="7435" width="17" style="216" bestFit="1" customWidth="1"/>
    <col min="7436" max="7436" width="1" style="216" customWidth="1"/>
    <col min="7437" max="7437" width="15.140625" style="216" customWidth="1"/>
    <col min="7438" max="7676" width="10.85546875" style="216"/>
    <col min="7677" max="7677" width="45" style="216" customWidth="1"/>
    <col min="7678" max="7678" width="7.42578125" style="216" customWidth="1"/>
    <col min="7679" max="7679" width="14.5703125" style="216" customWidth="1"/>
    <col min="7680" max="7680" width="1.42578125" style="216" customWidth="1"/>
    <col min="7681" max="7681" width="0" style="216" hidden="1" customWidth="1"/>
    <col min="7682" max="7682" width="1.42578125" style="216" customWidth="1"/>
    <col min="7683" max="7683" width="15.85546875" style="216" customWidth="1"/>
    <col min="7684" max="7684" width="1.140625" style="216" customWidth="1"/>
    <col min="7685" max="7685" width="12.85546875" style="216" bestFit="1" customWidth="1"/>
    <col min="7686" max="7686" width="1.42578125" style="216" customWidth="1"/>
    <col min="7687" max="7687" width="15.140625" style="216" bestFit="1" customWidth="1"/>
    <col min="7688" max="7688" width="1" style="216" customWidth="1"/>
    <col min="7689" max="7689" width="0" style="216" hidden="1" customWidth="1"/>
    <col min="7690" max="7690" width="1" style="216" customWidth="1"/>
    <col min="7691" max="7691" width="17" style="216" bestFit="1" customWidth="1"/>
    <col min="7692" max="7692" width="1" style="216" customWidth="1"/>
    <col min="7693" max="7693" width="15.140625" style="216" customWidth="1"/>
    <col min="7694" max="7932" width="10.85546875" style="216"/>
    <col min="7933" max="7933" width="45" style="216" customWidth="1"/>
    <col min="7934" max="7934" width="7.42578125" style="216" customWidth="1"/>
    <col min="7935" max="7935" width="14.5703125" style="216" customWidth="1"/>
    <col min="7936" max="7936" width="1.42578125" style="216" customWidth="1"/>
    <col min="7937" max="7937" width="0" style="216" hidden="1" customWidth="1"/>
    <col min="7938" max="7938" width="1.42578125" style="216" customWidth="1"/>
    <col min="7939" max="7939" width="15.85546875" style="216" customWidth="1"/>
    <col min="7940" max="7940" width="1.140625" style="216" customWidth="1"/>
    <col min="7941" max="7941" width="12.85546875" style="216" bestFit="1" customWidth="1"/>
    <col min="7942" max="7942" width="1.42578125" style="216" customWidth="1"/>
    <col min="7943" max="7943" width="15.140625" style="216" bestFit="1" customWidth="1"/>
    <col min="7944" max="7944" width="1" style="216" customWidth="1"/>
    <col min="7945" max="7945" width="0" style="216" hidden="1" customWidth="1"/>
    <col min="7946" max="7946" width="1" style="216" customWidth="1"/>
    <col min="7947" max="7947" width="17" style="216" bestFit="1" customWidth="1"/>
    <col min="7948" max="7948" width="1" style="216" customWidth="1"/>
    <col min="7949" max="7949" width="15.140625" style="216" customWidth="1"/>
    <col min="7950" max="8188" width="10.85546875" style="216"/>
    <col min="8189" max="8189" width="45" style="216" customWidth="1"/>
    <col min="8190" max="8190" width="7.42578125" style="216" customWidth="1"/>
    <col min="8191" max="8191" width="14.5703125" style="216" customWidth="1"/>
    <col min="8192" max="8192" width="1.42578125" style="216" customWidth="1"/>
    <col min="8193" max="8193" width="0" style="216" hidden="1" customWidth="1"/>
    <col min="8194" max="8194" width="1.42578125" style="216" customWidth="1"/>
    <col min="8195" max="8195" width="15.85546875" style="216" customWidth="1"/>
    <col min="8196" max="8196" width="1.140625" style="216" customWidth="1"/>
    <col min="8197" max="8197" width="12.85546875" style="216" bestFit="1" customWidth="1"/>
    <col min="8198" max="8198" width="1.42578125" style="216" customWidth="1"/>
    <col min="8199" max="8199" width="15.140625" style="216" bestFit="1" customWidth="1"/>
    <col min="8200" max="8200" width="1" style="216" customWidth="1"/>
    <col min="8201" max="8201" width="0" style="216" hidden="1" customWidth="1"/>
    <col min="8202" max="8202" width="1" style="216" customWidth="1"/>
    <col min="8203" max="8203" width="17" style="216" bestFit="1" customWidth="1"/>
    <col min="8204" max="8204" width="1" style="216" customWidth="1"/>
    <col min="8205" max="8205" width="15.140625" style="216" customWidth="1"/>
    <col min="8206" max="8444" width="10.85546875" style="216"/>
    <col min="8445" max="8445" width="45" style="216" customWidth="1"/>
    <col min="8446" max="8446" width="7.42578125" style="216" customWidth="1"/>
    <col min="8447" max="8447" width="14.5703125" style="216" customWidth="1"/>
    <col min="8448" max="8448" width="1.42578125" style="216" customWidth="1"/>
    <col min="8449" max="8449" width="0" style="216" hidden="1" customWidth="1"/>
    <col min="8450" max="8450" width="1.42578125" style="216" customWidth="1"/>
    <col min="8451" max="8451" width="15.85546875" style="216" customWidth="1"/>
    <col min="8452" max="8452" width="1.140625" style="216" customWidth="1"/>
    <col min="8453" max="8453" width="12.85546875" style="216" bestFit="1" customWidth="1"/>
    <col min="8454" max="8454" width="1.42578125" style="216" customWidth="1"/>
    <col min="8455" max="8455" width="15.140625" style="216" bestFit="1" customWidth="1"/>
    <col min="8456" max="8456" width="1" style="216" customWidth="1"/>
    <col min="8457" max="8457" width="0" style="216" hidden="1" customWidth="1"/>
    <col min="8458" max="8458" width="1" style="216" customWidth="1"/>
    <col min="8459" max="8459" width="17" style="216" bestFit="1" customWidth="1"/>
    <col min="8460" max="8460" width="1" style="216" customWidth="1"/>
    <col min="8461" max="8461" width="15.140625" style="216" customWidth="1"/>
    <col min="8462" max="8700" width="10.85546875" style="216"/>
    <col min="8701" max="8701" width="45" style="216" customWidth="1"/>
    <col min="8702" max="8702" width="7.42578125" style="216" customWidth="1"/>
    <col min="8703" max="8703" width="14.5703125" style="216" customWidth="1"/>
    <col min="8704" max="8704" width="1.42578125" style="216" customWidth="1"/>
    <col min="8705" max="8705" width="0" style="216" hidden="1" customWidth="1"/>
    <col min="8706" max="8706" width="1.42578125" style="216" customWidth="1"/>
    <col min="8707" max="8707" width="15.85546875" style="216" customWidth="1"/>
    <col min="8708" max="8708" width="1.140625" style="216" customWidth="1"/>
    <col min="8709" max="8709" width="12.85546875" style="216" bestFit="1" customWidth="1"/>
    <col min="8710" max="8710" width="1.42578125" style="216" customWidth="1"/>
    <col min="8711" max="8711" width="15.140625" style="216" bestFit="1" customWidth="1"/>
    <col min="8712" max="8712" width="1" style="216" customWidth="1"/>
    <col min="8713" max="8713" width="0" style="216" hidden="1" customWidth="1"/>
    <col min="8714" max="8714" width="1" style="216" customWidth="1"/>
    <col min="8715" max="8715" width="17" style="216" bestFit="1" customWidth="1"/>
    <col min="8716" max="8716" width="1" style="216" customWidth="1"/>
    <col min="8717" max="8717" width="15.140625" style="216" customWidth="1"/>
    <col min="8718" max="8956" width="10.85546875" style="216"/>
    <col min="8957" max="8957" width="45" style="216" customWidth="1"/>
    <col min="8958" max="8958" width="7.42578125" style="216" customWidth="1"/>
    <col min="8959" max="8959" width="14.5703125" style="216" customWidth="1"/>
    <col min="8960" max="8960" width="1.42578125" style="216" customWidth="1"/>
    <col min="8961" max="8961" width="0" style="216" hidden="1" customWidth="1"/>
    <col min="8962" max="8962" width="1.42578125" style="216" customWidth="1"/>
    <col min="8963" max="8963" width="15.85546875" style="216" customWidth="1"/>
    <col min="8964" max="8964" width="1.140625" style="216" customWidth="1"/>
    <col min="8965" max="8965" width="12.85546875" style="216" bestFit="1" customWidth="1"/>
    <col min="8966" max="8966" width="1.42578125" style="216" customWidth="1"/>
    <col min="8967" max="8967" width="15.140625" style="216" bestFit="1" customWidth="1"/>
    <col min="8968" max="8968" width="1" style="216" customWidth="1"/>
    <col min="8969" max="8969" width="0" style="216" hidden="1" customWidth="1"/>
    <col min="8970" max="8970" width="1" style="216" customWidth="1"/>
    <col min="8971" max="8971" width="17" style="216" bestFit="1" customWidth="1"/>
    <col min="8972" max="8972" width="1" style="216" customWidth="1"/>
    <col min="8973" max="8973" width="15.140625" style="216" customWidth="1"/>
    <col min="8974" max="9212" width="10.85546875" style="216"/>
    <col min="9213" max="9213" width="45" style="216" customWidth="1"/>
    <col min="9214" max="9214" width="7.42578125" style="216" customWidth="1"/>
    <col min="9215" max="9215" width="14.5703125" style="216" customWidth="1"/>
    <col min="9216" max="9216" width="1.42578125" style="216" customWidth="1"/>
    <col min="9217" max="9217" width="0" style="216" hidden="1" customWidth="1"/>
    <col min="9218" max="9218" width="1.42578125" style="216" customWidth="1"/>
    <col min="9219" max="9219" width="15.85546875" style="216" customWidth="1"/>
    <col min="9220" max="9220" width="1.140625" style="216" customWidth="1"/>
    <col min="9221" max="9221" width="12.85546875" style="216" bestFit="1" customWidth="1"/>
    <col min="9222" max="9222" width="1.42578125" style="216" customWidth="1"/>
    <col min="9223" max="9223" width="15.140625" style="216" bestFit="1" customWidth="1"/>
    <col min="9224" max="9224" width="1" style="216" customWidth="1"/>
    <col min="9225" max="9225" width="0" style="216" hidden="1" customWidth="1"/>
    <col min="9226" max="9226" width="1" style="216" customWidth="1"/>
    <col min="9227" max="9227" width="17" style="216" bestFit="1" customWidth="1"/>
    <col min="9228" max="9228" width="1" style="216" customWidth="1"/>
    <col min="9229" max="9229" width="15.140625" style="216" customWidth="1"/>
    <col min="9230" max="9468" width="10.85546875" style="216"/>
    <col min="9469" max="9469" width="45" style="216" customWidth="1"/>
    <col min="9470" max="9470" width="7.42578125" style="216" customWidth="1"/>
    <col min="9471" max="9471" width="14.5703125" style="216" customWidth="1"/>
    <col min="9472" max="9472" width="1.42578125" style="216" customWidth="1"/>
    <col min="9473" max="9473" width="0" style="216" hidden="1" customWidth="1"/>
    <col min="9474" max="9474" width="1.42578125" style="216" customWidth="1"/>
    <col min="9475" max="9475" width="15.85546875" style="216" customWidth="1"/>
    <col min="9476" max="9476" width="1.140625" style="216" customWidth="1"/>
    <col min="9477" max="9477" width="12.85546875" style="216" bestFit="1" customWidth="1"/>
    <col min="9478" max="9478" width="1.42578125" style="216" customWidth="1"/>
    <col min="9479" max="9479" width="15.140625" style="216" bestFit="1" customWidth="1"/>
    <col min="9480" max="9480" width="1" style="216" customWidth="1"/>
    <col min="9481" max="9481" width="0" style="216" hidden="1" customWidth="1"/>
    <col min="9482" max="9482" width="1" style="216" customWidth="1"/>
    <col min="9483" max="9483" width="17" style="216" bestFit="1" customWidth="1"/>
    <col min="9484" max="9484" width="1" style="216" customWidth="1"/>
    <col min="9485" max="9485" width="15.140625" style="216" customWidth="1"/>
    <col min="9486" max="9724" width="10.85546875" style="216"/>
    <col min="9725" max="9725" width="45" style="216" customWidth="1"/>
    <col min="9726" max="9726" width="7.42578125" style="216" customWidth="1"/>
    <col min="9727" max="9727" width="14.5703125" style="216" customWidth="1"/>
    <col min="9728" max="9728" width="1.42578125" style="216" customWidth="1"/>
    <col min="9729" max="9729" width="0" style="216" hidden="1" customWidth="1"/>
    <col min="9730" max="9730" width="1.42578125" style="216" customWidth="1"/>
    <col min="9731" max="9731" width="15.85546875" style="216" customWidth="1"/>
    <col min="9732" max="9732" width="1.140625" style="216" customWidth="1"/>
    <col min="9733" max="9733" width="12.85546875" style="216" bestFit="1" customWidth="1"/>
    <col min="9734" max="9734" width="1.42578125" style="216" customWidth="1"/>
    <col min="9735" max="9735" width="15.140625" style="216" bestFit="1" customWidth="1"/>
    <col min="9736" max="9736" width="1" style="216" customWidth="1"/>
    <col min="9737" max="9737" width="0" style="216" hidden="1" customWidth="1"/>
    <col min="9738" max="9738" width="1" style="216" customWidth="1"/>
    <col min="9739" max="9739" width="17" style="216" bestFit="1" customWidth="1"/>
    <col min="9740" max="9740" width="1" style="216" customWidth="1"/>
    <col min="9741" max="9741" width="15.140625" style="216" customWidth="1"/>
    <col min="9742" max="9980" width="10.85546875" style="216"/>
    <col min="9981" max="9981" width="45" style="216" customWidth="1"/>
    <col min="9982" max="9982" width="7.42578125" style="216" customWidth="1"/>
    <col min="9983" max="9983" width="14.5703125" style="216" customWidth="1"/>
    <col min="9984" max="9984" width="1.42578125" style="216" customWidth="1"/>
    <col min="9985" max="9985" width="0" style="216" hidden="1" customWidth="1"/>
    <col min="9986" max="9986" width="1.42578125" style="216" customWidth="1"/>
    <col min="9987" max="9987" width="15.85546875" style="216" customWidth="1"/>
    <col min="9988" max="9988" width="1.140625" style="216" customWidth="1"/>
    <col min="9989" max="9989" width="12.85546875" style="216" bestFit="1" customWidth="1"/>
    <col min="9990" max="9990" width="1.42578125" style="216" customWidth="1"/>
    <col min="9991" max="9991" width="15.140625" style="216" bestFit="1" customWidth="1"/>
    <col min="9992" max="9992" width="1" style="216" customWidth="1"/>
    <col min="9993" max="9993" width="0" style="216" hidden="1" customWidth="1"/>
    <col min="9994" max="9994" width="1" style="216" customWidth="1"/>
    <col min="9995" max="9995" width="17" style="216" bestFit="1" customWidth="1"/>
    <col min="9996" max="9996" width="1" style="216" customWidth="1"/>
    <col min="9997" max="9997" width="15.140625" style="216" customWidth="1"/>
    <col min="9998" max="10236" width="10.85546875" style="216"/>
    <col min="10237" max="10237" width="45" style="216" customWidth="1"/>
    <col min="10238" max="10238" width="7.42578125" style="216" customWidth="1"/>
    <col min="10239" max="10239" width="14.5703125" style="216" customWidth="1"/>
    <col min="10240" max="10240" width="1.42578125" style="216" customWidth="1"/>
    <col min="10241" max="10241" width="0" style="216" hidden="1" customWidth="1"/>
    <col min="10242" max="10242" width="1.42578125" style="216" customWidth="1"/>
    <col min="10243" max="10243" width="15.85546875" style="216" customWidth="1"/>
    <col min="10244" max="10244" width="1.140625" style="216" customWidth="1"/>
    <col min="10245" max="10245" width="12.85546875" style="216" bestFit="1" customWidth="1"/>
    <col min="10246" max="10246" width="1.42578125" style="216" customWidth="1"/>
    <col min="10247" max="10247" width="15.140625" style="216" bestFit="1" customWidth="1"/>
    <col min="10248" max="10248" width="1" style="216" customWidth="1"/>
    <col min="10249" max="10249" width="0" style="216" hidden="1" customWidth="1"/>
    <col min="10250" max="10250" width="1" style="216" customWidth="1"/>
    <col min="10251" max="10251" width="17" style="216" bestFit="1" customWidth="1"/>
    <col min="10252" max="10252" width="1" style="216" customWidth="1"/>
    <col min="10253" max="10253" width="15.140625" style="216" customWidth="1"/>
    <col min="10254" max="10492" width="10.85546875" style="216"/>
    <col min="10493" max="10493" width="45" style="216" customWidth="1"/>
    <col min="10494" max="10494" width="7.42578125" style="216" customWidth="1"/>
    <col min="10495" max="10495" width="14.5703125" style="216" customWidth="1"/>
    <col min="10496" max="10496" width="1.42578125" style="216" customWidth="1"/>
    <col min="10497" max="10497" width="0" style="216" hidden="1" customWidth="1"/>
    <col min="10498" max="10498" width="1.42578125" style="216" customWidth="1"/>
    <col min="10499" max="10499" width="15.85546875" style="216" customWidth="1"/>
    <col min="10500" max="10500" width="1.140625" style="216" customWidth="1"/>
    <col min="10501" max="10501" width="12.85546875" style="216" bestFit="1" customWidth="1"/>
    <col min="10502" max="10502" width="1.42578125" style="216" customWidth="1"/>
    <col min="10503" max="10503" width="15.140625" style="216" bestFit="1" customWidth="1"/>
    <col min="10504" max="10504" width="1" style="216" customWidth="1"/>
    <col min="10505" max="10505" width="0" style="216" hidden="1" customWidth="1"/>
    <col min="10506" max="10506" width="1" style="216" customWidth="1"/>
    <col min="10507" max="10507" width="17" style="216" bestFit="1" customWidth="1"/>
    <col min="10508" max="10508" width="1" style="216" customWidth="1"/>
    <col min="10509" max="10509" width="15.140625" style="216" customWidth="1"/>
    <col min="10510" max="10748" width="10.85546875" style="216"/>
    <col min="10749" max="10749" width="45" style="216" customWidth="1"/>
    <col min="10750" max="10750" width="7.42578125" style="216" customWidth="1"/>
    <col min="10751" max="10751" width="14.5703125" style="216" customWidth="1"/>
    <col min="10752" max="10752" width="1.42578125" style="216" customWidth="1"/>
    <col min="10753" max="10753" width="0" style="216" hidden="1" customWidth="1"/>
    <col min="10754" max="10754" width="1.42578125" style="216" customWidth="1"/>
    <col min="10755" max="10755" width="15.85546875" style="216" customWidth="1"/>
    <col min="10756" max="10756" width="1.140625" style="216" customWidth="1"/>
    <col min="10757" max="10757" width="12.85546875" style="216" bestFit="1" customWidth="1"/>
    <col min="10758" max="10758" width="1.42578125" style="216" customWidth="1"/>
    <col min="10759" max="10759" width="15.140625" style="216" bestFit="1" customWidth="1"/>
    <col min="10760" max="10760" width="1" style="216" customWidth="1"/>
    <col min="10761" max="10761" width="0" style="216" hidden="1" customWidth="1"/>
    <col min="10762" max="10762" width="1" style="216" customWidth="1"/>
    <col min="10763" max="10763" width="17" style="216" bestFit="1" customWidth="1"/>
    <col min="10764" max="10764" width="1" style="216" customWidth="1"/>
    <col min="10765" max="10765" width="15.140625" style="216" customWidth="1"/>
    <col min="10766" max="11004" width="10.85546875" style="216"/>
    <col min="11005" max="11005" width="45" style="216" customWidth="1"/>
    <col min="11006" max="11006" width="7.42578125" style="216" customWidth="1"/>
    <col min="11007" max="11007" width="14.5703125" style="216" customWidth="1"/>
    <col min="11008" max="11008" width="1.42578125" style="216" customWidth="1"/>
    <col min="11009" max="11009" width="0" style="216" hidden="1" customWidth="1"/>
    <col min="11010" max="11010" width="1.42578125" style="216" customWidth="1"/>
    <col min="11011" max="11011" width="15.85546875" style="216" customWidth="1"/>
    <col min="11012" max="11012" width="1.140625" style="216" customWidth="1"/>
    <col min="11013" max="11013" width="12.85546875" style="216" bestFit="1" customWidth="1"/>
    <col min="11014" max="11014" width="1.42578125" style="216" customWidth="1"/>
    <col min="11015" max="11015" width="15.140625" style="216" bestFit="1" customWidth="1"/>
    <col min="11016" max="11016" width="1" style="216" customWidth="1"/>
    <col min="11017" max="11017" width="0" style="216" hidden="1" customWidth="1"/>
    <col min="11018" max="11018" width="1" style="216" customWidth="1"/>
    <col min="11019" max="11019" width="17" style="216" bestFit="1" customWidth="1"/>
    <col min="11020" max="11020" width="1" style="216" customWidth="1"/>
    <col min="11021" max="11021" width="15.140625" style="216" customWidth="1"/>
    <col min="11022" max="11260" width="10.85546875" style="216"/>
    <col min="11261" max="11261" width="45" style="216" customWidth="1"/>
    <col min="11262" max="11262" width="7.42578125" style="216" customWidth="1"/>
    <col min="11263" max="11263" width="14.5703125" style="216" customWidth="1"/>
    <col min="11264" max="11264" width="1.42578125" style="216" customWidth="1"/>
    <col min="11265" max="11265" width="0" style="216" hidden="1" customWidth="1"/>
    <col min="11266" max="11266" width="1.42578125" style="216" customWidth="1"/>
    <col min="11267" max="11267" width="15.85546875" style="216" customWidth="1"/>
    <col min="11268" max="11268" width="1.140625" style="216" customWidth="1"/>
    <col min="11269" max="11269" width="12.85546875" style="216" bestFit="1" customWidth="1"/>
    <col min="11270" max="11270" width="1.42578125" style="216" customWidth="1"/>
    <col min="11271" max="11271" width="15.140625" style="216" bestFit="1" customWidth="1"/>
    <col min="11272" max="11272" width="1" style="216" customWidth="1"/>
    <col min="11273" max="11273" width="0" style="216" hidden="1" customWidth="1"/>
    <col min="11274" max="11274" width="1" style="216" customWidth="1"/>
    <col min="11275" max="11275" width="17" style="216" bestFit="1" customWidth="1"/>
    <col min="11276" max="11276" width="1" style="216" customWidth="1"/>
    <col min="11277" max="11277" width="15.140625" style="216" customWidth="1"/>
    <col min="11278" max="11516" width="10.85546875" style="216"/>
    <col min="11517" max="11517" width="45" style="216" customWidth="1"/>
    <col min="11518" max="11518" width="7.42578125" style="216" customWidth="1"/>
    <col min="11519" max="11519" width="14.5703125" style="216" customWidth="1"/>
    <col min="11520" max="11520" width="1.42578125" style="216" customWidth="1"/>
    <col min="11521" max="11521" width="0" style="216" hidden="1" customWidth="1"/>
    <col min="11522" max="11522" width="1.42578125" style="216" customWidth="1"/>
    <col min="11523" max="11523" width="15.85546875" style="216" customWidth="1"/>
    <col min="11524" max="11524" width="1.140625" style="216" customWidth="1"/>
    <col min="11525" max="11525" width="12.85546875" style="216" bestFit="1" customWidth="1"/>
    <col min="11526" max="11526" width="1.42578125" style="216" customWidth="1"/>
    <col min="11527" max="11527" width="15.140625" style="216" bestFit="1" customWidth="1"/>
    <col min="11528" max="11528" width="1" style="216" customWidth="1"/>
    <col min="11529" max="11529" width="0" style="216" hidden="1" customWidth="1"/>
    <col min="11530" max="11530" width="1" style="216" customWidth="1"/>
    <col min="11531" max="11531" width="17" style="216" bestFit="1" customWidth="1"/>
    <col min="11532" max="11532" width="1" style="216" customWidth="1"/>
    <col min="11533" max="11533" width="15.140625" style="216" customWidth="1"/>
    <col min="11534" max="11772" width="10.85546875" style="216"/>
    <col min="11773" max="11773" width="45" style="216" customWidth="1"/>
    <col min="11774" max="11774" width="7.42578125" style="216" customWidth="1"/>
    <col min="11775" max="11775" width="14.5703125" style="216" customWidth="1"/>
    <col min="11776" max="11776" width="1.42578125" style="216" customWidth="1"/>
    <col min="11777" max="11777" width="0" style="216" hidden="1" customWidth="1"/>
    <col min="11778" max="11778" width="1.42578125" style="216" customWidth="1"/>
    <col min="11779" max="11779" width="15.85546875" style="216" customWidth="1"/>
    <col min="11780" max="11780" width="1.140625" style="216" customWidth="1"/>
    <col min="11781" max="11781" width="12.85546875" style="216" bestFit="1" customWidth="1"/>
    <col min="11782" max="11782" width="1.42578125" style="216" customWidth="1"/>
    <col min="11783" max="11783" width="15.140625" style="216" bestFit="1" customWidth="1"/>
    <col min="11784" max="11784" width="1" style="216" customWidth="1"/>
    <col min="11785" max="11785" width="0" style="216" hidden="1" customWidth="1"/>
    <col min="11786" max="11786" width="1" style="216" customWidth="1"/>
    <col min="11787" max="11787" width="17" style="216" bestFit="1" customWidth="1"/>
    <col min="11788" max="11788" width="1" style="216" customWidth="1"/>
    <col min="11789" max="11789" width="15.140625" style="216" customWidth="1"/>
    <col min="11790" max="12028" width="10.85546875" style="216"/>
    <col min="12029" max="12029" width="45" style="216" customWidth="1"/>
    <col min="12030" max="12030" width="7.42578125" style="216" customWidth="1"/>
    <col min="12031" max="12031" width="14.5703125" style="216" customWidth="1"/>
    <col min="12032" max="12032" width="1.42578125" style="216" customWidth="1"/>
    <col min="12033" max="12033" width="0" style="216" hidden="1" customWidth="1"/>
    <col min="12034" max="12034" width="1.42578125" style="216" customWidth="1"/>
    <col min="12035" max="12035" width="15.85546875" style="216" customWidth="1"/>
    <col min="12036" max="12036" width="1.140625" style="216" customWidth="1"/>
    <col min="12037" max="12037" width="12.85546875" style="216" bestFit="1" customWidth="1"/>
    <col min="12038" max="12038" width="1.42578125" style="216" customWidth="1"/>
    <col min="12039" max="12039" width="15.140625" style="216" bestFit="1" customWidth="1"/>
    <col min="12040" max="12040" width="1" style="216" customWidth="1"/>
    <col min="12041" max="12041" width="0" style="216" hidden="1" customWidth="1"/>
    <col min="12042" max="12042" width="1" style="216" customWidth="1"/>
    <col min="12043" max="12043" width="17" style="216" bestFit="1" customWidth="1"/>
    <col min="12044" max="12044" width="1" style="216" customWidth="1"/>
    <col min="12045" max="12045" width="15.140625" style="216" customWidth="1"/>
    <col min="12046" max="12284" width="10.85546875" style="216"/>
    <col min="12285" max="12285" width="45" style="216" customWidth="1"/>
    <col min="12286" max="12286" width="7.42578125" style="216" customWidth="1"/>
    <col min="12287" max="12287" width="14.5703125" style="216" customWidth="1"/>
    <col min="12288" max="12288" width="1.42578125" style="216" customWidth="1"/>
    <col min="12289" max="12289" width="0" style="216" hidden="1" customWidth="1"/>
    <col min="12290" max="12290" width="1.42578125" style="216" customWidth="1"/>
    <col min="12291" max="12291" width="15.85546875" style="216" customWidth="1"/>
    <col min="12292" max="12292" width="1.140625" style="216" customWidth="1"/>
    <col min="12293" max="12293" width="12.85546875" style="216" bestFit="1" customWidth="1"/>
    <col min="12294" max="12294" width="1.42578125" style="216" customWidth="1"/>
    <col min="12295" max="12295" width="15.140625" style="216" bestFit="1" customWidth="1"/>
    <col min="12296" max="12296" width="1" style="216" customWidth="1"/>
    <col min="12297" max="12297" width="0" style="216" hidden="1" customWidth="1"/>
    <col min="12298" max="12298" width="1" style="216" customWidth="1"/>
    <col min="12299" max="12299" width="17" style="216" bestFit="1" customWidth="1"/>
    <col min="12300" max="12300" width="1" style="216" customWidth="1"/>
    <col min="12301" max="12301" width="15.140625" style="216" customWidth="1"/>
    <col min="12302" max="12540" width="10.85546875" style="216"/>
    <col min="12541" max="12541" width="45" style="216" customWidth="1"/>
    <col min="12542" max="12542" width="7.42578125" style="216" customWidth="1"/>
    <col min="12543" max="12543" width="14.5703125" style="216" customWidth="1"/>
    <col min="12544" max="12544" width="1.42578125" style="216" customWidth="1"/>
    <col min="12545" max="12545" width="0" style="216" hidden="1" customWidth="1"/>
    <col min="12546" max="12546" width="1.42578125" style="216" customWidth="1"/>
    <col min="12547" max="12547" width="15.85546875" style="216" customWidth="1"/>
    <col min="12548" max="12548" width="1.140625" style="216" customWidth="1"/>
    <col min="12549" max="12549" width="12.85546875" style="216" bestFit="1" customWidth="1"/>
    <col min="12550" max="12550" width="1.42578125" style="216" customWidth="1"/>
    <col min="12551" max="12551" width="15.140625" style="216" bestFit="1" customWidth="1"/>
    <col min="12552" max="12552" width="1" style="216" customWidth="1"/>
    <col min="12553" max="12553" width="0" style="216" hidden="1" customWidth="1"/>
    <col min="12554" max="12554" width="1" style="216" customWidth="1"/>
    <col min="12555" max="12555" width="17" style="216" bestFit="1" customWidth="1"/>
    <col min="12556" max="12556" width="1" style="216" customWidth="1"/>
    <col min="12557" max="12557" width="15.140625" style="216" customWidth="1"/>
    <col min="12558" max="12796" width="10.85546875" style="216"/>
    <col min="12797" max="12797" width="45" style="216" customWidth="1"/>
    <col min="12798" max="12798" width="7.42578125" style="216" customWidth="1"/>
    <col min="12799" max="12799" width="14.5703125" style="216" customWidth="1"/>
    <col min="12800" max="12800" width="1.42578125" style="216" customWidth="1"/>
    <col min="12801" max="12801" width="0" style="216" hidden="1" customWidth="1"/>
    <col min="12802" max="12802" width="1.42578125" style="216" customWidth="1"/>
    <col min="12803" max="12803" width="15.85546875" style="216" customWidth="1"/>
    <col min="12804" max="12804" width="1.140625" style="216" customWidth="1"/>
    <col min="12805" max="12805" width="12.85546875" style="216" bestFit="1" customWidth="1"/>
    <col min="12806" max="12806" width="1.42578125" style="216" customWidth="1"/>
    <col min="12807" max="12807" width="15.140625" style="216" bestFit="1" customWidth="1"/>
    <col min="12808" max="12808" width="1" style="216" customWidth="1"/>
    <col min="12809" max="12809" width="0" style="216" hidden="1" customWidth="1"/>
    <col min="12810" max="12810" width="1" style="216" customWidth="1"/>
    <col min="12811" max="12811" width="17" style="216" bestFit="1" customWidth="1"/>
    <col min="12812" max="12812" width="1" style="216" customWidth="1"/>
    <col min="12813" max="12813" width="15.140625" style="216" customWidth="1"/>
    <col min="12814" max="13052" width="10.85546875" style="216"/>
    <col min="13053" max="13053" width="45" style="216" customWidth="1"/>
    <col min="13054" max="13054" width="7.42578125" style="216" customWidth="1"/>
    <col min="13055" max="13055" width="14.5703125" style="216" customWidth="1"/>
    <col min="13056" max="13056" width="1.42578125" style="216" customWidth="1"/>
    <col min="13057" max="13057" width="0" style="216" hidden="1" customWidth="1"/>
    <col min="13058" max="13058" width="1.42578125" style="216" customWidth="1"/>
    <col min="13059" max="13059" width="15.85546875" style="216" customWidth="1"/>
    <col min="13060" max="13060" width="1.140625" style="216" customWidth="1"/>
    <col min="13061" max="13061" width="12.85546875" style="216" bestFit="1" customWidth="1"/>
    <col min="13062" max="13062" width="1.42578125" style="216" customWidth="1"/>
    <col min="13063" max="13063" width="15.140625" style="216" bestFit="1" customWidth="1"/>
    <col min="13064" max="13064" width="1" style="216" customWidth="1"/>
    <col min="13065" max="13065" width="0" style="216" hidden="1" customWidth="1"/>
    <col min="13066" max="13066" width="1" style="216" customWidth="1"/>
    <col min="13067" max="13067" width="17" style="216" bestFit="1" customWidth="1"/>
    <col min="13068" max="13068" width="1" style="216" customWidth="1"/>
    <col min="13069" max="13069" width="15.140625" style="216" customWidth="1"/>
    <col min="13070" max="13308" width="10.85546875" style="216"/>
    <col min="13309" max="13309" width="45" style="216" customWidth="1"/>
    <col min="13310" max="13310" width="7.42578125" style="216" customWidth="1"/>
    <col min="13311" max="13311" width="14.5703125" style="216" customWidth="1"/>
    <col min="13312" max="13312" width="1.42578125" style="216" customWidth="1"/>
    <col min="13313" max="13313" width="0" style="216" hidden="1" customWidth="1"/>
    <col min="13314" max="13314" width="1.42578125" style="216" customWidth="1"/>
    <col min="13315" max="13315" width="15.85546875" style="216" customWidth="1"/>
    <col min="13316" max="13316" width="1.140625" style="216" customWidth="1"/>
    <col min="13317" max="13317" width="12.85546875" style="216" bestFit="1" customWidth="1"/>
    <col min="13318" max="13318" width="1.42578125" style="216" customWidth="1"/>
    <col min="13319" max="13319" width="15.140625" style="216" bestFit="1" customWidth="1"/>
    <col min="13320" max="13320" width="1" style="216" customWidth="1"/>
    <col min="13321" max="13321" width="0" style="216" hidden="1" customWidth="1"/>
    <col min="13322" max="13322" width="1" style="216" customWidth="1"/>
    <col min="13323" max="13323" width="17" style="216" bestFit="1" customWidth="1"/>
    <col min="13324" max="13324" width="1" style="216" customWidth="1"/>
    <col min="13325" max="13325" width="15.140625" style="216" customWidth="1"/>
    <col min="13326" max="13564" width="10.85546875" style="216"/>
    <col min="13565" max="13565" width="45" style="216" customWidth="1"/>
    <col min="13566" max="13566" width="7.42578125" style="216" customWidth="1"/>
    <col min="13567" max="13567" width="14.5703125" style="216" customWidth="1"/>
    <col min="13568" max="13568" width="1.42578125" style="216" customWidth="1"/>
    <col min="13569" max="13569" width="0" style="216" hidden="1" customWidth="1"/>
    <col min="13570" max="13570" width="1.42578125" style="216" customWidth="1"/>
    <col min="13571" max="13571" width="15.85546875" style="216" customWidth="1"/>
    <col min="13572" max="13572" width="1.140625" style="216" customWidth="1"/>
    <col min="13573" max="13573" width="12.85546875" style="216" bestFit="1" customWidth="1"/>
    <col min="13574" max="13574" width="1.42578125" style="216" customWidth="1"/>
    <col min="13575" max="13575" width="15.140625" style="216" bestFit="1" customWidth="1"/>
    <col min="13576" max="13576" width="1" style="216" customWidth="1"/>
    <col min="13577" max="13577" width="0" style="216" hidden="1" customWidth="1"/>
    <col min="13578" max="13578" width="1" style="216" customWidth="1"/>
    <col min="13579" max="13579" width="17" style="216" bestFit="1" customWidth="1"/>
    <col min="13580" max="13580" width="1" style="216" customWidth="1"/>
    <col min="13581" max="13581" width="15.140625" style="216" customWidth="1"/>
    <col min="13582" max="13820" width="10.85546875" style="216"/>
    <col min="13821" max="13821" width="45" style="216" customWidth="1"/>
    <col min="13822" max="13822" width="7.42578125" style="216" customWidth="1"/>
    <col min="13823" max="13823" width="14.5703125" style="216" customWidth="1"/>
    <col min="13824" max="13824" width="1.42578125" style="216" customWidth="1"/>
    <col min="13825" max="13825" width="0" style="216" hidden="1" customWidth="1"/>
    <col min="13826" max="13826" width="1.42578125" style="216" customWidth="1"/>
    <col min="13827" max="13827" width="15.85546875" style="216" customWidth="1"/>
    <col min="13828" max="13828" width="1.140625" style="216" customWidth="1"/>
    <col min="13829" max="13829" width="12.85546875" style="216" bestFit="1" customWidth="1"/>
    <col min="13830" max="13830" width="1.42578125" style="216" customWidth="1"/>
    <col min="13831" max="13831" width="15.140625" style="216" bestFit="1" customWidth="1"/>
    <col min="13832" max="13832" width="1" style="216" customWidth="1"/>
    <col min="13833" max="13833" width="0" style="216" hidden="1" customWidth="1"/>
    <col min="13834" max="13834" width="1" style="216" customWidth="1"/>
    <col min="13835" max="13835" width="17" style="216" bestFit="1" customWidth="1"/>
    <col min="13836" max="13836" width="1" style="216" customWidth="1"/>
    <col min="13837" max="13837" width="15.140625" style="216" customWidth="1"/>
    <col min="13838" max="14076" width="10.85546875" style="216"/>
    <col min="14077" max="14077" width="45" style="216" customWidth="1"/>
    <col min="14078" max="14078" width="7.42578125" style="216" customWidth="1"/>
    <col min="14079" max="14079" width="14.5703125" style="216" customWidth="1"/>
    <col min="14080" max="14080" width="1.42578125" style="216" customWidth="1"/>
    <col min="14081" max="14081" width="0" style="216" hidden="1" customWidth="1"/>
    <col min="14082" max="14082" width="1.42578125" style="216" customWidth="1"/>
    <col min="14083" max="14083" width="15.85546875" style="216" customWidth="1"/>
    <col min="14084" max="14084" width="1.140625" style="216" customWidth="1"/>
    <col min="14085" max="14085" width="12.85546875" style="216" bestFit="1" customWidth="1"/>
    <col min="14086" max="14086" width="1.42578125" style="216" customWidth="1"/>
    <col min="14087" max="14087" width="15.140625" style="216" bestFit="1" customWidth="1"/>
    <col min="14088" max="14088" width="1" style="216" customWidth="1"/>
    <col min="14089" max="14089" width="0" style="216" hidden="1" customWidth="1"/>
    <col min="14090" max="14090" width="1" style="216" customWidth="1"/>
    <col min="14091" max="14091" width="17" style="216" bestFit="1" customWidth="1"/>
    <col min="14092" max="14092" width="1" style="216" customWidth="1"/>
    <col min="14093" max="14093" width="15.140625" style="216" customWidth="1"/>
    <col min="14094" max="14332" width="10.85546875" style="216"/>
    <col min="14333" max="14333" width="45" style="216" customWidth="1"/>
    <col min="14334" max="14334" width="7.42578125" style="216" customWidth="1"/>
    <col min="14335" max="14335" width="14.5703125" style="216" customWidth="1"/>
    <col min="14336" max="14336" width="1.42578125" style="216" customWidth="1"/>
    <col min="14337" max="14337" width="0" style="216" hidden="1" customWidth="1"/>
    <col min="14338" max="14338" width="1.42578125" style="216" customWidth="1"/>
    <col min="14339" max="14339" width="15.85546875" style="216" customWidth="1"/>
    <col min="14340" max="14340" width="1.140625" style="216" customWidth="1"/>
    <col min="14341" max="14341" width="12.85546875" style="216" bestFit="1" customWidth="1"/>
    <col min="14342" max="14342" width="1.42578125" style="216" customWidth="1"/>
    <col min="14343" max="14343" width="15.140625" style="216" bestFit="1" customWidth="1"/>
    <col min="14344" max="14344" width="1" style="216" customWidth="1"/>
    <col min="14345" max="14345" width="0" style="216" hidden="1" customWidth="1"/>
    <col min="14346" max="14346" width="1" style="216" customWidth="1"/>
    <col min="14347" max="14347" width="17" style="216" bestFit="1" customWidth="1"/>
    <col min="14348" max="14348" width="1" style="216" customWidth="1"/>
    <col min="14349" max="14349" width="15.140625" style="216" customWidth="1"/>
    <col min="14350" max="14588" width="10.85546875" style="216"/>
    <col min="14589" max="14589" width="45" style="216" customWidth="1"/>
    <col min="14590" max="14590" width="7.42578125" style="216" customWidth="1"/>
    <col min="14591" max="14591" width="14.5703125" style="216" customWidth="1"/>
    <col min="14592" max="14592" width="1.42578125" style="216" customWidth="1"/>
    <col min="14593" max="14593" width="0" style="216" hidden="1" customWidth="1"/>
    <col min="14594" max="14594" width="1.42578125" style="216" customWidth="1"/>
    <col min="14595" max="14595" width="15.85546875" style="216" customWidth="1"/>
    <col min="14596" max="14596" width="1.140625" style="216" customWidth="1"/>
    <col min="14597" max="14597" width="12.85546875" style="216" bestFit="1" customWidth="1"/>
    <col min="14598" max="14598" width="1.42578125" style="216" customWidth="1"/>
    <col min="14599" max="14599" width="15.140625" style="216" bestFit="1" customWidth="1"/>
    <col min="14600" max="14600" width="1" style="216" customWidth="1"/>
    <col min="14601" max="14601" width="0" style="216" hidden="1" customWidth="1"/>
    <col min="14602" max="14602" width="1" style="216" customWidth="1"/>
    <col min="14603" max="14603" width="17" style="216" bestFit="1" customWidth="1"/>
    <col min="14604" max="14604" width="1" style="216" customWidth="1"/>
    <col min="14605" max="14605" width="15.140625" style="216" customWidth="1"/>
    <col min="14606" max="14844" width="10.85546875" style="216"/>
    <col min="14845" max="14845" width="45" style="216" customWidth="1"/>
    <col min="14846" max="14846" width="7.42578125" style="216" customWidth="1"/>
    <col min="14847" max="14847" width="14.5703125" style="216" customWidth="1"/>
    <col min="14848" max="14848" width="1.42578125" style="216" customWidth="1"/>
    <col min="14849" max="14849" width="0" style="216" hidden="1" customWidth="1"/>
    <col min="14850" max="14850" width="1.42578125" style="216" customWidth="1"/>
    <col min="14851" max="14851" width="15.85546875" style="216" customWidth="1"/>
    <col min="14852" max="14852" width="1.140625" style="216" customWidth="1"/>
    <col min="14853" max="14853" width="12.85546875" style="216" bestFit="1" customWidth="1"/>
    <col min="14854" max="14854" width="1.42578125" style="216" customWidth="1"/>
    <col min="14855" max="14855" width="15.140625" style="216" bestFit="1" customWidth="1"/>
    <col min="14856" max="14856" width="1" style="216" customWidth="1"/>
    <col min="14857" max="14857" width="0" style="216" hidden="1" customWidth="1"/>
    <col min="14858" max="14858" width="1" style="216" customWidth="1"/>
    <col min="14859" max="14859" width="17" style="216" bestFit="1" customWidth="1"/>
    <col min="14860" max="14860" width="1" style="216" customWidth="1"/>
    <col min="14861" max="14861" width="15.140625" style="216" customWidth="1"/>
    <col min="14862" max="15100" width="10.85546875" style="216"/>
    <col min="15101" max="15101" width="45" style="216" customWidth="1"/>
    <col min="15102" max="15102" width="7.42578125" style="216" customWidth="1"/>
    <col min="15103" max="15103" width="14.5703125" style="216" customWidth="1"/>
    <col min="15104" max="15104" width="1.42578125" style="216" customWidth="1"/>
    <col min="15105" max="15105" width="0" style="216" hidden="1" customWidth="1"/>
    <col min="15106" max="15106" width="1.42578125" style="216" customWidth="1"/>
    <col min="15107" max="15107" width="15.85546875" style="216" customWidth="1"/>
    <col min="15108" max="15108" width="1.140625" style="216" customWidth="1"/>
    <col min="15109" max="15109" width="12.85546875" style="216" bestFit="1" customWidth="1"/>
    <col min="15110" max="15110" width="1.42578125" style="216" customWidth="1"/>
    <col min="15111" max="15111" width="15.140625" style="216" bestFit="1" customWidth="1"/>
    <col min="15112" max="15112" width="1" style="216" customWidth="1"/>
    <col min="15113" max="15113" width="0" style="216" hidden="1" customWidth="1"/>
    <col min="15114" max="15114" width="1" style="216" customWidth="1"/>
    <col min="15115" max="15115" width="17" style="216" bestFit="1" customWidth="1"/>
    <col min="15116" max="15116" width="1" style="216" customWidth="1"/>
    <col min="15117" max="15117" width="15.140625" style="216" customWidth="1"/>
    <col min="15118" max="15356" width="10.85546875" style="216"/>
    <col min="15357" max="15357" width="45" style="216" customWidth="1"/>
    <col min="15358" max="15358" width="7.42578125" style="216" customWidth="1"/>
    <col min="15359" max="15359" width="14.5703125" style="216" customWidth="1"/>
    <col min="15360" max="15360" width="1.42578125" style="216" customWidth="1"/>
    <col min="15361" max="15361" width="0" style="216" hidden="1" customWidth="1"/>
    <col min="15362" max="15362" width="1.42578125" style="216" customWidth="1"/>
    <col min="15363" max="15363" width="15.85546875" style="216" customWidth="1"/>
    <col min="15364" max="15364" width="1.140625" style="216" customWidth="1"/>
    <col min="15365" max="15365" width="12.85546875" style="216" bestFit="1" customWidth="1"/>
    <col min="15366" max="15366" width="1.42578125" style="216" customWidth="1"/>
    <col min="15367" max="15367" width="15.140625" style="216" bestFit="1" customWidth="1"/>
    <col min="15368" max="15368" width="1" style="216" customWidth="1"/>
    <col min="15369" max="15369" width="0" style="216" hidden="1" customWidth="1"/>
    <col min="15370" max="15370" width="1" style="216" customWidth="1"/>
    <col min="15371" max="15371" width="17" style="216" bestFit="1" customWidth="1"/>
    <col min="15372" max="15372" width="1" style="216" customWidth="1"/>
    <col min="15373" max="15373" width="15.140625" style="216" customWidth="1"/>
    <col min="15374" max="15612" width="10.85546875" style="216"/>
    <col min="15613" max="15613" width="45" style="216" customWidth="1"/>
    <col min="15614" max="15614" width="7.42578125" style="216" customWidth="1"/>
    <col min="15615" max="15615" width="14.5703125" style="216" customWidth="1"/>
    <col min="15616" max="15616" width="1.42578125" style="216" customWidth="1"/>
    <col min="15617" max="15617" width="0" style="216" hidden="1" customWidth="1"/>
    <col min="15618" max="15618" width="1.42578125" style="216" customWidth="1"/>
    <col min="15619" max="15619" width="15.85546875" style="216" customWidth="1"/>
    <col min="15620" max="15620" width="1.140625" style="216" customWidth="1"/>
    <col min="15621" max="15621" width="12.85546875" style="216" bestFit="1" customWidth="1"/>
    <col min="15622" max="15622" width="1.42578125" style="216" customWidth="1"/>
    <col min="15623" max="15623" width="15.140625" style="216" bestFit="1" customWidth="1"/>
    <col min="15624" max="15624" width="1" style="216" customWidth="1"/>
    <col min="15625" max="15625" width="0" style="216" hidden="1" customWidth="1"/>
    <col min="15626" max="15626" width="1" style="216" customWidth="1"/>
    <col min="15627" max="15627" width="17" style="216" bestFit="1" customWidth="1"/>
    <col min="15628" max="15628" width="1" style="216" customWidth="1"/>
    <col min="15629" max="15629" width="15.140625" style="216" customWidth="1"/>
    <col min="15630" max="15868" width="10.85546875" style="216"/>
    <col min="15869" max="15869" width="45" style="216" customWidth="1"/>
    <col min="15870" max="15870" width="7.42578125" style="216" customWidth="1"/>
    <col min="15871" max="15871" width="14.5703125" style="216" customWidth="1"/>
    <col min="15872" max="15872" width="1.42578125" style="216" customWidth="1"/>
    <col min="15873" max="15873" width="0" style="216" hidden="1" customWidth="1"/>
    <col min="15874" max="15874" width="1.42578125" style="216" customWidth="1"/>
    <col min="15875" max="15875" width="15.85546875" style="216" customWidth="1"/>
    <col min="15876" max="15876" width="1.140625" style="216" customWidth="1"/>
    <col min="15877" max="15877" width="12.85546875" style="216" bestFit="1" customWidth="1"/>
    <col min="15878" max="15878" width="1.42578125" style="216" customWidth="1"/>
    <col min="15879" max="15879" width="15.140625" style="216" bestFit="1" customWidth="1"/>
    <col min="15880" max="15880" width="1" style="216" customWidth="1"/>
    <col min="15881" max="15881" width="0" style="216" hidden="1" customWidth="1"/>
    <col min="15882" max="15882" width="1" style="216" customWidth="1"/>
    <col min="15883" max="15883" width="17" style="216" bestFit="1" customWidth="1"/>
    <col min="15884" max="15884" width="1" style="216" customWidth="1"/>
    <col min="15885" max="15885" width="15.140625" style="216" customWidth="1"/>
    <col min="15886" max="16124" width="10.85546875" style="216"/>
    <col min="16125" max="16125" width="45" style="216" customWidth="1"/>
    <col min="16126" max="16126" width="7.42578125" style="216" customWidth="1"/>
    <col min="16127" max="16127" width="14.5703125" style="216" customWidth="1"/>
    <col min="16128" max="16128" width="1.42578125" style="216" customWidth="1"/>
    <col min="16129" max="16129" width="0" style="216" hidden="1" customWidth="1"/>
    <col min="16130" max="16130" width="1.42578125" style="216" customWidth="1"/>
    <col min="16131" max="16131" width="15.85546875" style="216" customWidth="1"/>
    <col min="16132" max="16132" width="1.140625" style="216" customWidth="1"/>
    <col min="16133" max="16133" width="12.85546875" style="216" bestFit="1" customWidth="1"/>
    <col min="16134" max="16134" width="1.42578125" style="216" customWidth="1"/>
    <col min="16135" max="16135" width="15.140625" style="216" bestFit="1" customWidth="1"/>
    <col min="16136" max="16136" width="1" style="216" customWidth="1"/>
    <col min="16137" max="16137" width="0" style="216" hidden="1" customWidth="1"/>
    <col min="16138" max="16138" width="1" style="216" customWidth="1"/>
    <col min="16139" max="16139" width="17" style="216" bestFit="1" customWidth="1"/>
    <col min="16140" max="16140" width="1" style="216" customWidth="1"/>
    <col min="16141" max="16141" width="15.140625" style="216" customWidth="1"/>
    <col min="16142" max="16384" width="10.85546875" style="216"/>
  </cols>
  <sheetData>
    <row r="1" spans="1:15" ht="18.95" customHeight="1">
      <c r="A1" s="141" t="s">
        <v>11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284"/>
    </row>
    <row r="2" spans="1:15" ht="18.95" customHeight="1">
      <c r="A2" s="145" t="s">
        <v>130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7"/>
      <c r="M2" s="284"/>
    </row>
    <row r="3" spans="1:15" ht="18.95" customHeight="1">
      <c r="A3" s="213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7"/>
      <c r="M3" s="284"/>
    </row>
    <row r="4" spans="1:15" ht="18.95" customHeight="1">
      <c r="B4" s="427" t="s">
        <v>10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</row>
    <row r="5" spans="1:15" ht="18.95" customHeight="1">
      <c r="B5" s="216"/>
      <c r="C5" s="218"/>
      <c r="D5" s="218"/>
      <c r="E5" s="218"/>
      <c r="F5" s="218"/>
      <c r="G5" s="218"/>
      <c r="H5" s="218"/>
      <c r="I5" s="218"/>
      <c r="J5" s="218"/>
      <c r="K5" s="288" t="s">
        <v>174</v>
      </c>
      <c r="L5" s="218"/>
      <c r="M5" s="218"/>
    </row>
    <row r="6" spans="1:15" ht="18.95" customHeight="1">
      <c r="B6" s="216"/>
      <c r="C6" s="237"/>
      <c r="D6" s="237"/>
      <c r="E6" s="237"/>
      <c r="F6" s="237"/>
      <c r="G6" s="436" t="s">
        <v>3</v>
      </c>
      <c r="H6" s="436"/>
      <c r="I6" s="436"/>
      <c r="J6" s="244"/>
      <c r="K6" s="289" t="s">
        <v>175</v>
      </c>
      <c r="L6" s="288"/>
      <c r="M6" s="237"/>
    </row>
    <row r="7" spans="1:15" ht="18.95" customHeight="1">
      <c r="B7" s="216"/>
      <c r="C7" s="237"/>
      <c r="D7" s="237"/>
      <c r="E7" s="237"/>
      <c r="F7" s="237"/>
      <c r="G7" s="244"/>
      <c r="H7" s="244"/>
      <c r="I7" s="244"/>
      <c r="J7" s="244"/>
      <c r="K7" s="244" t="s">
        <v>116</v>
      </c>
      <c r="L7" s="288"/>
      <c r="M7" s="237"/>
    </row>
    <row r="8" spans="1:15" ht="18.95" customHeight="1">
      <c r="B8" s="244"/>
      <c r="C8" s="245" t="s">
        <v>85</v>
      </c>
      <c r="G8" s="246"/>
      <c r="K8" s="244" t="s">
        <v>117</v>
      </c>
      <c r="M8" s="244"/>
    </row>
    <row r="9" spans="1:15" ht="18.95" customHeight="1">
      <c r="A9" s="237"/>
      <c r="B9" s="224"/>
      <c r="C9" s="243" t="s">
        <v>32</v>
      </c>
      <c r="D9" s="237"/>
      <c r="E9" s="246" t="s">
        <v>90</v>
      </c>
      <c r="F9" s="246"/>
      <c r="G9" s="246"/>
      <c r="H9" s="244"/>
      <c r="I9" s="437"/>
      <c r="J9" s="437"/>
      <c r="K9" s="237" t="s">
        <v>118</v>
      </c>
      <c r="L9" s="288"/>
      <c r="M9" s="244" t="s">
        <v>6</v>
      </c>
    </row>
    <row r="10" spans="1:15" ht="18.95" customHeight="1">
      <c r="A10" s="237"/>
      <c r="B10" s="152" t="s">
        <v>0</v>
      </c>
      <c r="C10" s="246" t="s">
        <v>86</v>
      </c>
      <c r="D10" s="244"/>
      <c r="E10" s="246" t="s">
        <v>147</v>
      </c>
      <c r="F10" s="246"/>
      <c r="G10" s="246" t="s">
        <v>84</v>
      </c>
      <c r="H10" s="244"/>
      <c r="I10" s="244" t="s">
        <v>5</v>
      </c>
      <c r="J10" s="246"/>
      <c r="K10" s="244" t="s">
        <v>119</v>
      </c>
      <c r="L10" s="288"/>
      <c r="M10" s="244" t="s">
        <v>48</v>
      </c>
    </row>
    <row r="11" spans="1:15" ht="18.95" customHeight="1">
      <c r="A11" s="237"/>
      <c r="B11" s="290"/>
      <c r="C11" s="432" t="s">
        <v>123</v>
      </c>
      <c r="D11" s="432"/>
      <c r="E11" s="432"/>
      <c r="F11" s="432"/>
      <c r="G11" s="432"/>
      <c r="H11" s="432"/>
      <c r="I11" s="432"/>
      <c r="J11" s="432"/>
      <c r="K11" s="432"/>
      <c r="L11" s="432"/>
      <c r="M11" s="432"/>
    </row>
    <row r="12" spans="1:15" ht="18.95" customHeight="1">
      <c r="A12" s="291" t="s">
        <v>278</v>
      </c>
      <c r="B12" s="290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</row>
    <row r="13" spans="1:15" ht="18.95" customHeight="1">
      <c r="A13" s="252" t="s">
        <v>239</v>
      </c>
      <c r="B13" s="267"/>
      <c r="C13" s="293">
        <v>591044</v>
      </c>
      <c r="D13" s="293"/>
      <c r="E13" s="293">
        <v>2160859</v>
      </c>
      <c r="F13" s="293"/>
      <c r="G13" s="293">
        <v>59140</v>
      </c>
      <c r="H13" s="293"/>
      <c r="I13" s="293">
        <v>8214712</v>
      </c>
      <c r="J13" s="293"/>
      <c r="K13" s="293">
        <v>1001</v>
      </c>
      <c r="L13" s="233"/>
      <c r="M13" s="332">
        <f>SUM(C13:K13)</f>
        <v>11026756</v>
      </c>
      <c r="O13" s="227">
        <f>M13-'BS 2-4'!J89</f>
        <v>0</v>
      </c>
    </row>
    <row r="14" spans="1:15" ht="18.95" customHeight="1">
      <c r="A14" s="252"/>
      <c r="B14" s="247"/>
      <c r="C14" s="255"/>
      <c r="D14" s="294"/>
      <c r="E14" s="255"/>
      <c r="F14" s="255"/>
      <c r="G14" s="255"/>
      <c r="H14" s="255"/>
      <c r="I14" s="255"/>
      <c r="J14" s="255"/>
      <c r="K14" s="255"/>
      <c r="L14" s="294"/>
      <c r="M14" s="255"/>
    </row>
    <row r="15" spans="1:15" ht="18.95" customHeight="1">
      <c r="A15" s="252" t="s">
        <v>189</v>
      </c>
      <c r="B15" s="252"/>
      <c r="C15" s="255"/>
      <c r="D15" s="294"/>
      <c r="E15" s="255"/>
      <c r="F15" s="255"/>
      <c r="G15" s="255"/>
      <c r="H15" s="255"/>
      <c r="I15" s="255"/>
      <c r="J15" s="255"/>
      <c r="K15" s="255"/>
      <c r="L15" s="294"/>
      <c r="M15" s="255"/>
    </row>
    <row r="16" spans="1:15" ht="18.95" customHeight="1">
      <c r="A16" s="267" t="s">
        <v>236</v>
      </c>
      <c r="B16" s="252"/>
      <c r="C16" s="255"/>
      <c r="D16" s="294"/>
      <c r="E16" s="255"/>
      <c r="F16" s="255"/>
      <c r="G16" s="255"/>
      <c r="H16" s="255"/>
      <c r="I16" s="255"/>
      <c r="J16" s="255"/>
      <c r="K16" s="255"/>
      <c r="L16" s="294"/>
      <c r="M16" s="255"/>
    </row>
    <row r="17" spans="1:13" ht="18.95" hidden="1" customHeight="1">
      <c r="A17" s="254" t="s">
        <v>199</v>
      </c>
      <c r="B17" s="292"/>
      <c r="C17" s="255"/>
      <c r="D17" s="294"/>
      <c r="E17" s="255"/>
      <c r="F17" s="255"/>
      <c r="G17" s="233"/>
      <c r="H17" s="255"/>
      <c r="I17" s="233"/>
      <c r="J17" s="255"/>
      <c r="K17" s="233"/>
      <c r="L17" s="294"/>
      <c r="M17" s="233"/>
    </row>
    <row r="18" spans="1:13" ht="18.95" hidden="1" customHeight="1">
      <c r="A18" s="254" t="s">
        <v>200</v>
      </c>
      <c r="B18" s="292"/>
      <c r="C18" s="274"/>
      <c r="D18" s="256"/>
      <c r="E18" s="274"/>
      <c r="F18" s="255"/>
      <c r="G18" s="233"/>
      <c r="H18" s="255"/>
      <c r="I18" s="233"/>
      <c r="J18" s="255"/>
      <c r="K18" s="233"/>
      <c r="L18" s="294"/>
      <c r="M18" s="233"/>
    </row>
    <row r="19" spans="1:13" ht="18.95" customHeight="1">
      <c r="A19" s="254" t="s">
        <v>181</v>
      </c>
      <c r="B19" s="292">
        <v>9</v>
      </c>
      <c r="C19" s="233">
        <v>0</v>
      </c>
      <c r="D19" s="256"/>
      <c r="E19" s="233">
        <v>0</v>
      </c>
      <c r="F19" s="255"/>
      <c r="G19" s="295">
        <v>0</v>
      </c>
      <c r="H19" s="255"/>
      <c r="I19" s="295">
        <v>-1418506</v>
      </c>
      <c r="J19" s="255"/>
      <c r="K19" s="295">
        <v>0</v>
      </c>
      <c r="L19" s="294"/>
      <c r="M19" s="333">
        <f>SUM(C19:L19)</f>
        <v>-1418506</v>
      </c>
    </row>
    <row r="20" spans="1:13" ht="18.95" customHeight="1">
      <c r="A20" s="267" t="s">
        <v>237</v>
      </c>
      <c r="B20" s="292"/>
      <c r="C20" s="334">
        <f>SUM(C17:C19)</f>
        <v>0</v>
      </c>
      <c r="D20" s="296"/>
      <c r="E20" s="334">
        <f>SUM(E17:E19)</f>
        <v>0</v>
      </c>
      <c r="F20" s="297"/>
      <c r="G20" s="334">
        <f>SUM(G17:G19)</f>
        <v>0</v>
      </c>
      <c r="H20" s="297"/>
      <c r="I20" s="334">
        <f>SUM(I17:I19)</f>
        <v>-1418506</v>
      </c>
      <c r="J20" s="297"/>
      <c r="K20" s="334">
        <f>SUM(K17:K19)</f>
        <v>0</v>
      </c>
      <c r="L20" s="296"/>
      <c r="M20" s="334">
        <f>SUM(M17:M19)</f>
        <v>-1418506</v>
      </c>
    </row>
    <row r="21" spans="1:13" ht="18.95" customHeight="1">
      <c r="A21" s="252" t="s">
        <v>202</v>
      </c>
      <c r="B21" s="252"/>
      <c r="C21" s="335">
        <f>C20</f>
        <v>0</v>
      </c>
      <c r="D21" s="296"/>
      <c r="E21" s="335">
        <f>E20</f>
        <v>0</v>
      </c>
      <c r="F21" s="297"/>
      <c r="G21" s="335">
        <f>G20</f>
        <v>0</v>
      </c>
      <c r="H21" s="297"/>
      <c r="I21" s="335">
        <f>I20</f>
        <v>-1418506</v>
      </c>
      <c r="J21" s="297"/>
      <c r="K21" s="335">
        <f>K20</f>
        <v>0</v>
      </c>
      <c r="L21" s="296"/>
      <c r="M21" s="335">
        <f>M20</f>
        <v>-1418506</v>
      </c>
    </row>
    <row r="22" spans="1:13" ht="18.95" customHeight="1">
      <c r="A22" s="252"/>
      <c r="B22" s="247"/>
      <c r="C22" s="255"/>
      <c r="D22" s="294"/>
      <c r="E22" s="255"/>
      <c r="F22" s="255"/>
      <c r="G22" s="255"/>
      <c r="H22" s="255"/>
      <c r="I22" s="255"/>
      <c r="J22" s="297"/>
      <c r="K22" s="255"/>
      <c r="L22" s="294"/>
      <c r="M22" s="255"/>
    </row>
    <row r="23" spans="1:13" ht="18.95" customHeight="1">
      <c r="A23" s="252" t="s">
        <v>131</v>
      </c>
      <c r="B23" s="247"/>
      <c r="C23" s="268"/>
      <c r="D23" s="294"/>
      <c r="E23" s="268"/>
      <c r="F23" s="268"/>
      <c r="G23" s="268"/>
      <c r="H23" s="268"/>
      <c r="I23" s="268"/>
      <c r="J23" s="297"/>
      <c r="K23" s="268"/>
      <c r="L23" s="294"/>
      <c r="M23" s="268"/>
    </row>
    <row r="24" spans="1:13" ht="18.95" customHeight="1">
      <c r="A24" s="254" t="s">
        <v>66</v>
      </c>
      <c r="B24" s="247"/>
      <c r="C24" s="233">
        <v>0</v>
      </c>
      <c r="D24" s="298"/>
      <c r="E24" s="233">
        <v>0</v>
      </c>
      <c r="F24" s="233"/>
      <c r="G24" s="233">
        <v>0</v>
      </c>
      <c r="H24" s="233"/>
      <c r="I24" s="336">
        <f>'PL (9 month) 7-8'!H54</f>
        <v>1306544</v>
      </c>
      <c r="J24" s="255"/>
      <c r="K24" s="295">
        <v>0</v>
      </c>
      <c r="L24" s="299"/>
      <c r="M24" s="333">
        <f>SUM(C24:L24)</f>
        <v>1306544</v>
      </c>
    </row>
    <row r="25" spans="1:13" ht="18.95" customHeight="1">
      <c r="A25" s="252" t="s">
        <v>128</v>
      </c>
      <c r="B25" s="247"/>
      <c r="C25" s="334">
        <f>SUM(C24:C24)</f>
        <v>0</v>
      </c>
      <c r="D25" s="300"/>
      <c r="E25" s="334">
        <f>SUM(E24:E24)</f>
        <v>0</v>
      </c>
      <c r="F25" s="283"/>
      <c r="G25" s="334">
        <f>SUM(G24:G24)</f>
        <v>0</v>
      </c>
      <c r="H25" s="300"/>
      <c r="I25" s="334">
        <f>SUM(I24:I24)</f>
        <v>1306544</v>
      </c>
      <c r="J25" s="255"/>
      <c r="K25" s="335">
        <f>SUM(K24:K24)</f>
        <v>0</v>
      </c>
      <c r="L25" s="301"/>
      <c r="M25" s="334">
        <f>SUM(M24:M24)</f>
        <v>1306544</v>
      </c>
    </row>
    <row r="26" spans="1:13" ht="18.95" customHeight="1">
      <c r="A26" s="252"/>
      <c r="B26" s="247"/>
      <c r="C26" s="302"/>
      <c r="D26" s="300"/>
      <c r="E26" s="302"/>
      <c r="F26" s="283"/>
      <c r="G26" s="302"/>
      <c r="H26" s="300"/>
      <c r="I26" s="302"/>
      <c r="J26" s="255"/>
      <c r="K26" s="302"/>
      <c r="L26" s="301"/>
      <c r="M26" s="302"/>
    </row>
    <row r="27" spans="1:13" ht="18.95" customHeight="1" thickBot="1">
      <c r="A27" s="252" t="s">
        <v>279</v>
      </c>
      <c r="B27" s="267"/>
      <c r="C27" s="337">
        <f>C13+C25+C21</f>
        <v>591044</v>
      </c>
      <c r="D27" s="301"/>
      <c r="E27" s="337">
        <f>E13+E25+E21</f>
        <v>2160859</v>
      </c>
      <c r="F27" s="303"/>
      <c r="G27" s="337">
        <f>G13+G25+G21</f>
        <v>59140</v>
      </c>
      <c r="H27" s="301"/>
      <c r="I27" s="337">
        <f>I13+I25+I21</f>
        <v>8102750</v>
      </c>
      <c r="J27" s="255"/>
      <c r="K27" s="337">
        <f>K13+K25+K21</f>
        <v>1001</v>
      </c>
      <c r="L27" s="303"/>
      <c r="M27" s="337">
        <f>M13+M25+M21</f>
        <v>10914794</v>
      </c>
    </row>
    <row r="28" spans="1:13" ht="18.95" customHeight="1" thickTop="1">
      <c r="C28" s="227"/>
      <c r="D28" s="227"/>
      <c r="E28" s="227"/>
      <c r="F28" s="227"/>
      <c r="G28" s="227"/>
      <c r="H28" s="227"/>
      <c r="I28" s="227"/>
      <c r="J28" s="227"/>
      <c r="K28" s="227"/>
      <c r="L28" s="225"/>
      <c r="M28" s="227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B4:M4"/>
    <mergeCell ref="G6:I6"/>
    <mergeCell ref="I9:J9"/>
    <mergeCell ref="C11:M11"/>
  </mergeCells>
  <pageMargins left="0.8" right="0.8" top="0.48" bottom="0.4" header="0.4" footer="0.5"/>
  <pageSetup paperSize="9" scale="87" firstPageNumber="12" fitToHeight="0" orientation="landscape" useFirstPageNumber="1" r:id="rId1"/>
  <headerFooter>
    <oddFooter>&amp;LThe accompanying notes form an integral part of the interim financial statements.
&amp;C&amp;P</oddFooter>
  </headerFooter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GridLines="0" view="pageBreakPreview" topLeftCell="A7" zoomScale="90" zoomScaleNormal="95" zoomScaleSheetLayoutView="90" workbookViewId="0">
      <selection activeCell="A3" sqref="A3"/>
    </sheetView>
  </sheetViews>
  <sheetFormatPr defaultColWidth="10.5703125" defaultRowHeight="18.95" customHeight="1"/>
  <cols>
    <col min="1" max="1" width="45.140625" style="2" customWidth="1"/>
    <col min="2" max="2" width="7.42578125" style="4" customWidth="1"/>
    <col min="3" max="3" width="1.42578125" style="4" customWidth="1"/>
    <col min="4" max="4" width="1.42578125" style="3" customWidth="1"/>
    <col min="5" max="5" width="12.85546875" style="3" customWidth="1"/>
    <col min="6" max="6" width="1.42578125" style="3" customWidth="1"/>
    <col min="7" max="7" width="12.85546875" style="3" customWidth="1"/>
    <col min="8" max="8" width="1.42578125" style="3" customWidth="1"/>
    <col min="9" max="9" width="13.42578125" style="3" customWidth="1"/>
    <col min="10" max="10" width="1.42578125" style="2" customWidth="1"/>
    <col min="11" max="11" width="14.42578125" style="3" customWidth="1"/>
    <col min="12" max="12" width="1.85546875" style="3" customWidth="1"/>
    <col min="13" max="13" width="11.5703125" style="2" customWidth="1"/>
    <col min="14" max="14" width="1.42578125" style="2" customWidth="1"/>
    <col min="15" max="15" width="13.42578125" style="2" customWidth="1"/>
    <col min="16" max="16384" width="10.5703125" style="2"/>
  </cols>
  <sheetData>
    <row r="1" spans="1:15" ht="18.95" customHeight="1">
      <c r="A1" s="5" t="s">
        <v>11</v>
      </c>
      <c r="B1" s="7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.95" customHeight="1">
      <c r="A2" s="26" t="s">
        <v>130</v>
      </c>
      <c r="B2" s="19"/>
      <c r="C2" s="1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</row>
    <row r="3" spans="1:15" ht="18.95" customHeight="1">
      <c r="A3" s="6"/>
      <c r="B3" s="19"/>
      <c r="C3" s="1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"/>
    </row>
    <row r="4" spans="1:15" ht="18.95" customHeight="1">
      <c r="B4" s="7"/>
      <c r="C4" s="7"/>
      <c r="D4" s="2"/>
      <c r="E4" s="444" t="s">
        <v>10</v>
      </c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ht="18.95" customHeight="1">
      <c r="B5" s="7"/>
      <c r="C5" s="7"/>
      <c r="D5" s="2"/>
      <c r="E5" s="8"/>
      <c r="F5" s="8"/>
      <c r="G5" s="8"/>
      <c r="H5" s="8"/>
      <c r="I5" s="441" t="s">
        <v>3</v>
      </c>
      <c r="J5" s="441"/>
      <c r="K5" s="441"/>
      <c r="L5" s="9"/>
      <c r="M5" s="8"/>
      <c r="N5" s="8"/>
      <c r="O5" s="8"/>
    </row>
    <row r="6" spans="1:15" ht="18.95" customHeight="1">
      <c r="B6" s="14"/>
      <c r="C6" s="14"/>
      <c r="D6" s="9"/>
      <c r="E6" s="27" t="s">
        <v>85</v>
      </c>
      <c r="I6" s="445"/>
      <c r="J6" s="445"/>
      <c r="K6" s="47"/>
      <c r="L6" s="47"/>
    </row>
    <row r="7" spans="1:15" ht="18.95" customHeight="1">
      <c r="A7" s="8"/>
      <c r="D7" s="48"/>
      <c r="E7" s="27" t="s">
        <v>32</v>
      </c>
      <c r="F7" s="8"/>
      <c r="G7" s="21" t="s">
        <v>90</v>
      </c>
      <c r="H7" s="9"/>
      <c r="I7" s="442"/>
      <c r="J7" s="442"/>
      <c r="K7" s="8"/>
      <c r="L7" s="8"/>
      <c r="M7" s="8"/>
      <c r="N7" s="8"/>
      <c r="O7" s="9" t="s">
        <v>146</v>
      </c>
    </row>
    <row r="8" spans="1:15" ht="18.95" customHeight="1">
      <c r="A8" s="8"/>
      <c r="B8" s="4" t="s">
        <v>0</v>
      </c>
      <c r="D8" s="18"/>
      <c r="E8" s="21" t="s">
        <v>86</v>
      </c>
      <c r="F8" s="9"/>
      <c r="G8" s="21" t="s">
        <v>147</v>
      </c>
      <c r="H8" s="9"/>
      <c r="I8" s="21" t="s">
        <v>84</v>
      </c>
      <c r="J8" s="9"/>
      <c r="K8" s="9" t="s">
        <v>5</v>
      </c>
      <c r="L8" s="9"/>
      <c r="M8" s="8"/>
      <c r="N8" s="8"/>
      <c r="O8" s="21" t="s">
        <v>145</v>
      </c>
    </row>
    <row r="9" spans="1:15" ht="18.95" customHeight="1">
      <c r="A9" s="8"/>
      <c r="D9" s="18"/>
      <c r="E9" s="438" t="s">
        <v>123</v>
      </c>
      <c r="F9" s="438"/>
      <c r="G9" s="438"/>
      <c r="H9" s="438"/>
      <c r="I9" s="438"/>
      <c r="J9" s="438"/>
      <c r="K9" s="438"/>
      <c r="L9" s="438"/>
      <c r="M9" s="438"/>
      <c r="N9" s="438"/>
      <c r="O9" s="438"/>
    </row>
    <row r="10" spans="1:15" ht="18.95" customHeight="1">
      <c r="A10" s="49" t="s">
        <v>172</v>
      </c>
      <c r="D10" s="1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</row>
    <row r="11" spans="1:15" ht="18.95" customHeight="1">
      <c r="A11" s="11" t="s">
        <v>173</v>
      </c>
      <c r="B11" s="11"/>
      <c r="C11" s="11"/>
      <c r="D11" s="13"/>
      <c r="E11" s="69" t="e">
        <f>#REF!</f>
        <v>#REF!</v>
      </c>
      <c r="F11" s="70"/>
      <c r="G11" s="69" t="e">
        <f>#REF!</f>
        <v>#REF!</v>
      </c>
      <c r="H11" s="70"/>
      <c r="I11" s="69" t="e">
        <f>#REF!</f>
        <v>#REF!</v>
      </c>
      <c r="J11" s="70"/>
      <c r="K11" s="69">
        <v>6095195</v>
      </c>
      <c r="L11" s="69"/>
      <c r="M11" s="70"/>
      <c r="N11" s="70"/>
      <c r="O11" s="69" t="e">
        <f>SUM(E11:K11)</f>
        <v>#REF!</v>
      </c>
    </row>
    <row r="12" spans="1:15" ht="18.95" customHeight="1">
      <c r="A12" s="11"/>
      <c r="B12" s="11"/>
      <c r="C12" s="11"/>
      <c r="D12" s="12"/>
      <c r="E12" s="63"/>
      <c r="F12" s="54"/>
      <c r="G12" s="63"/>
      <c r="H12" s="63"/>
      <c r="I12" s="63"/>
      <c r="J12" s="63"/>
      <c r="K12" s="63"/>
      <c r="L12" s="63"/>
      <c r="M12" s="54"/>
      <c r="N12" s="54"/>
      <c r="O12" s="63"/>
    </row>
    <row r="13" spans="1:15" ht="18.95" customHeight="1">
      <c r="A13" s="11" t="s">
        <v>80</v>
      </c>
      <c r="B13" s="11"/>
      <c r="C13" s="11"/>
      <c r="D13" s="12"/>
      <c r="E13" s="64"/>
      <c r="F13" s="54"/>
      <c r="G13" s="64"/>
      <c r="H13" s="64"/>
      <c r="I13" s="64"/>
      <c r="J13" s="64"/>
      <c r="K13" s="64"/>
      <c r="L13" s="64"/>
      <c r="M13" s="54"/>
      <c r="N13" s="54"/>
      <c r="O13" s="64"/>
    </row>
    <row r="14" spans="1:15" ht="18.95" customHeight="1">
      <c r="A14" s="11" t="s">
        <v>81</v>
      </c>
      <c r="B14" s="11"/>
      <c r="C14" s="11"/>
      <c r="D14" s="12"/>
      <c r="E14" s="64"/>
      <c r="F14" s="54"/>
      <c r="G14" s="64"/>
      <c r="H14" s="64"/>
      <c r="I14" s="64"/>
      <c r="J14" s="64"/>
      <c r="K14" s="64"/>
      <c r="L14" s="64"/>
      <c r="M14" s="54"/>
      <c r="N14" s="54"/>
      <c r="O14" s="64"/>
    </row>
    <row r="15" spans="1:15" ht="18.95" customHeight="1">
      <c r="A15" s="13" t="s">
        <v>82</v>
      </c>
      <c r="B15" s="11"/>
      <c r="C15" s="11"/>
      <c r="D15" s="12"/>
      <c r="E15" s="64"/>
      <c r="F15" s="54"/>
      <c r="G15" s="64"/>
      <c r="H15" s="64"/>
      <c r="I15" s="64"/>
      <c r="J15" s="64"/>
      <c r="K15" s="64"/>
      <c r="L15" s="64"/>
      <c r="M15" s="54"/>
      <c r="N15" s="54"/>
      <c r="O15" s="64"/>
    </row>
    <row r="16" spans="1:15" ht="18.95" customHeight="1">
      <c r="A16" s="13" t="s">
        <v>83</v>
      </c>
      <c r="B16" s="11"/>
      <c r="C16" s="11"/>
      <c r="D16" s="12"/>
      <c r="E16" s="64"/>
      <c r="F16" s="54"/>
      <c r="G16" s="64"/>
      <c r="H16" s="64"/>
      <c r="I16" s="64"/>
      <c r="J16" s="64"/>
      <c r="K16" s="64"/>
      <c r="L16" s="64"/>
      <c r="M16" s="54"/>
      <c r="N16" s="54"/>
      <c r="O16" s="64"/>
    </row>
    <row r="17" spans="1:15" ht="18.95" customHeight="1">
      <c r="A17" s="90" t="s">
        <v>120</v>
      </c>
      <c r="B17" s="12">
        <v>13</v>
      </c>
      <c r="C17" s="12"/>
      <c r="D17" s="12"/>
      <c r="E17" s="72"/>
      <c r="F17" s="71"/>
      <c r="G17" s="73"/>
      <c r="H17" s="74"/>
      <c r="I17" s="97"/>
      <c r="J17" s="71"/>
      <c r="K17" s="75"/>
      <c r="L17" s="75"/>
      <c r="M17" s="71"/>
      <c r="N17" s="71"/>
      <c r="O17" s="72"/>
    </row>
    <row r="18" spans="1:15" ht="18.95" customHeight="1">
      <c r="A18" s="90" t="s">
        <v>74</v>
      </c>
      <c r="B18" s="12"/>
      <c r="C18" s="12"/>
      <c r="D18" s="12"/>
      <c r="E18" s="75"/>
      <c r="F18" s="74"/>
      <c r="G18" s="76"/>
      <c r="H18" s="71"/>
      <c r="I18" s="75"/>
      <c r="J18" s="74"/>
      <c r="K18" s="75"/>
      <c r="L18" s="75"/>
      <c r="M18" s="74"/>
      <c r="N18" s="74"/>
      <c r="O18" s="72"/>
    </row>
    <row r="19" spans="1:15" ht="18.95" customHeight="1">
      <c r="A19" s="13" t="s">
        <v>64</v>
      </c>
      <c r="B19" s="47"/>
      <c r="C19" s="47"/>
      <c r="D19" s="12"/>
      <c r="E19" s="65"/>
      <c r="F19" s="54"/>
      <c r="G19" s="65"/>
      <c r="H19" s="54"/>
      <c r="I19" s="65"/>
      <c r="J19" s="54"/>
      <c r="K19" s="65"/>
      <c r="L19" s="63"/>
      <c r="M19" s="54"/>
      <c r="N19" s="54"/>
      <c r="O19" s="65"/>
    </row>
    <row r="20" spans="1:15" ht="18.95" customHeight="1">
      <c r="A20" s="13" t="s">
        <v>65</v>
      </c>
      <c r="B20" s="11"/>
      <c r="C20" s="11"/>
      <c r="D20" s="12"/>
      <c r="E20" s="79">
        <f>SUM(E17:E18)</f>
        <v>0</v>
      </c>
      <c r="F20" s="78"/>
      <c r="G20" s="77">
        <f>SUM(G17:G18)</f>
        <v>0</v>
      </c>
      <c r="H20" s="78"/>
      <c r="I20" s="80">
        <v>0</v>
      </c>
      <c r="J20" s="81"/>
      <c r="K20" s="80">
        <v>0</v>
      </c>
      <c r="L20" s="101"/>
      <c r="M20" s="78"/>
      <c r="N20" s="78"/>
      <c r="O20" s="79">
        <f>SUM(O17:O18)</f>
        <v>0</v>
      </c>
    </row>
    <row r="21" spans="1:15" ht="18.95" customHeight="1">
      <c r="A21" s="13"/>
      <c r="B21" s="11"/>
      <c r="C21" s="11"/>
      <c r="D21" s="12"/>
      <c r="E21" s="64"/>
      <c r="F21" s="54"/>
      <c r="G21" s="64"/>
      <c r="H21" s="64"/>
      <c r="I21" s="64"/>
      <c r="J21" s="64"/>
      <c r="K21" s="64"/>
      <c r="L21" s="64"/>
      <c r="M21" s="54"/>
      <c r="N21" s="54"/>
      <c r="O21" s="64"/>
    </row>
    <row r="22" spans="1:15" ht="18.95" customHeight="1">
      <c r="A22" s="11" t="s">
        <v>131</v>
      </c>
      <c r="B22" s="14"/>
      <c r="C22" s="14"/>
      <c r="D22" s="12"/>
      <c r="E22" s="64"/>
      <c r="F22" s="54"/>
      <c r="G22" s="64"/>
      <c r="H22" s="64"/>
      <c r="I22" s="64"/>
      <c r="J22" s="64"/>
      <c r="K22" s="64"/>
      <c r="L22" s="64"/>
      <c r="M22" s="54"/>
      <c r="N22" s="54"/>
      <c r="O22" s="64"/>
    </row>
    <row r="23" spans="1:15" ht="18.95" customHeight="1">
      <c r="A23" s="20" t="s">
        <v>66</v>
      </c>
      <c r="B23" s="11"/>
      <c r="C23" s="11"/>
      <c r="D23" s="12"/>
      <c r="E23" s="82">
        <v>0</v>
      </c>
      <c r="F23" s="83"/>
      <c r="G23" s="82">
        <v>0</v>
      </c>
      <c r="H23" s="83"/>
      <c r="I23" s="82">
        <v>0</v>
      </c>
      <c r="J23" s="74"/>
      <c r="K23" s="95"/>
      <c r="L23" s="95"/>
      <c r="M23" s="71"/>
      <c r="N23" s="71"/>
      <c r="O23" s="95"/>
    </row>
    <row r="24" spans="1:15" ht="18.95" customHeight="1">
      <c r="A24" s="11" t="s">
        <v>128</v>
      </c>
      <c r="B24" s="11"/>
      <c r="C24" s="11"/>
      <c r="D24" s="12"/>
      <c r="E24" s="58">
        <f>SUM(E23:E23)</f>
        <v>0</v>
      </c>
      <c r="F24" s="84"/>
      <c r="G24" s="58">
        <f>SUM(G23:G23)</f>
        <v>0</v>
      </c>
      <c r="H24" s="84"/>
      <c r="I24" s="58">
        <f>SUM(I23:I23)</f>
        <v>0</v>
      </c>
      <c r="J24" s="84"/>
      <c r="K24" s="85">
        <f>SUM(K23:K23)</f>
        <v>0</v>
      </c>
      <c r="L24" s="99"/>
      <c r="M24" s="78"/>
      <c r="N24" s="78"/>
      <c r="O24" s="85">
        <f>SUM(O23:O23)</f>
        <v>0</v>
      </c>
    </row>
    <row r="25" spans="1:15" ht="18.95" customHeight="1">
      <c r="A25" s="47"/>
      <c r="B25" s="11"/>
      <c r="C25" s="11"/>
      <c r="D25" s="12"/>
      <c r="E25" s="87"/>
      <c r="F25" s="88"/>
      <c r="G25" s="88"/>
      <c r="H25" s="88"/>
      <c r="I25" s="88"/>
      <c r="J25" s="88"/>
      <c r="K25" s="88"/>
      <c r="L25" s="88"/>
      <c r="M25" s="88"/>
      <c r="N25" s="88"/>
      <c r="O25" s="88"/>
    </row>
    <row r="26" spans="1:15" ht="18.95" customHeight="1" thickBot="1">
      <c r="A26" s="11" t="s">
        <v>165</v>
      </c>
      <c r="B26" s="11"/>
      <c r="C26" s="11"/>
      <c r="D26" s="13"/>
      <c r="E26" s="43" t="e">
        <f>SUM(E11,E20,E24)</f>
        <v>#REF!</v>
      </c>
      <c r="F26" s="78"/>
      <c r="G26" s="43" t="e">
        <f>SUM(G11,G20,G24)</f>
        <v>#REF!</v>
      </c>
      <c r="H26" s="78"/>
      <c r="I26" s="43" t="e">
        <f>SUM(I11,I20,I24)</f>
        <v>#REF!</v>
      </c>
      <c r="J26" s="78"/>
      <c r="K26" s="43">
        <f>SUM(K11,K20,K24)</f>
        <v>6095195</v>
      </c>
      <c r="L26" s="15"/>
      <c r="M26" s="78"/>
      <c r="N26" s="78"/>
      <c r="O26" s="43" t="e">
        <f>SUM(O11,O20,O24)</f>
        <v>#REF!</v>
      </c>
    </row>
    <row r="27" spans="1:15" ht="18.95" customHeight="1" thickTop="1"/>
    <row r="28" spans="1:15" ht="18.95" hidden="1" customHeight="1">
      <c r="A28" s="5" t="s">
        <v>11</v>
      </c>
      <c r="B28" s="7"/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8.95" hidden="1" customHeight="1">
      <c r="A29" s="26" t="s">
        <v>130</v>
      </c>
      <c r="B29" s="19"/>
      <c r="C29" s="19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"/>
    </row>
    <row r="30" spans="1:15" ht="18.95" hidden="1" customHeight="1">
      <c r="A30" s="6"/>
      <c r="B30" s="19"/>
      <c r="C30" s="19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"/>
    </row>
    <row r="31" spans="1:15" ht="18.95" hidden="1" customHeight="1">
      <c r="B31" s="7"/>
      <c r="C31" s="7"/>
      <c r="D31" s="2"/>
      <c r="E31" s="444" t="s">
        <v>10</v>
      </c>
      <c r="F31" s="444"/>
      <c r="G31" s="444"/>
      <c r="H31" s="444"/>
      <c r="I31" s="444"/>
      <c r="J31" s="444"/>
      <c r="K31" s="444"/>
      <c r="L31" s="444"/>
      <c r="M31" s="444"/>
      <c r="N31" s="444"/>
      <c r="O31" s="444"/>
    </row>
    <row r="32" spans="1:15" ht="18.95" hidden="1" customHeight="1">
      <c r="B32" s="7"/>
      <c r="C32" s="7"/>
      <c r="D32" s="2"/>
      <c r="E32" s="8"/>
      <c r="F32" s="8"/>
      <c r="G32" s="8"/>
      <c r="H32" s="441"/>
      <c r="I32" s="441"/>
      <c r="J32" s="8"/>
      <c r="K32" s="8"/>
      <c r="L32" s="8"/>
    </row>
    <row r="33" spans="1:12" ht="18.95" hidden="1" customHeight="1">
      <c r="B33" s="14"/>
      <c r="C33" s="14"/>
      <c r="D33" s="9"/>
      <c r="E33" s="27" t="s">
        <v>85</v>
      </c>
      <c r="G33" s="21"/>
      <c r="H33" s="100"/>
      <c r="I33" s="47"/>
      <c r="K33" s="2"/>
      <c r="L33" s="2"/>
    </row>
    <row r="34" spans="1:12" ht="18.95" hidden="1" customHeight="1">
      <c r="A34" s="8"/>
      <c r="D34" s="48"/>
      <c r="E34" s="27" t="s">
        <v>32</v>
      </c>
      <c r="F34" s="8"/>
      <c r="G34" s="21" t="s">
        <v>90</v>
      </c>
      <c r="H34" s="9"/>
      <c r="I34" s="8"/>
      <c r="J34" s="8"/>
      <c r="K34" s="9" t="s">
        <v>146</v>
      </c>
      <c r="L34" s="9"/>
    </row>
    <row r="35" spans="1:12" ht="18.95" hidden="1" customHeight="1">
      <c r="A35" s="8"/>
      <c r="D35" s="18"/>
      <c r="E35" s="21" t="s">
        <v>86</v>
      </c>
      <c r="F35" s="9"/>
      <c r="G35" s="21" t="s">
        <v>147</v>
      </c>
      <c r="H35" s="9"/>
      <c r="I35" s="9" t="s">
        <v>5</v>
      </c>
      <c r="J35" s="8"/>
      <c r="K35" s="21" t="s">
        <v>145</v>
      </c>
      <c r="L35" s="21"/>
    </row>
    <row r="36" spans="1:12" ht="18.95" hidden="1" customHeight="1">
      <c r="A36" s="8"/>
      <c r="D36" s="18"/>
      <c r="E36" s="438" t="s">
        <v>123</v>
      </c>
      <c r="F36" s="438"/>
      <c r="G36" s="438"/>
      <c r="H36" s="438"/>
      <c r="I36" s="438"/>
      <c r="J36" s="438"/>
      <c r="K36" s="438"/>
      <c r="L36" s="14"/>
    </row>
    <row r="37" spans="1:12" ht="18.95" hidden="1" customHeight="1">
      <c r="A37" s="49" t="s">
        <v>164</v>
      </c>
      <c r="D37" s="18"/>
      <c r="E37" s="98"/>
      <c r="F37" s="98"/>
      <c r="G37" s="98"/>
      <c r="H37" s="98"/>
      <c r="I37" s="98"/>
      <c r="J37" s="98"/>
      <c r="K37" s="98"/>
      <c r="L37" s="98"/>
    </row>
    <row r="38" spans="1:12" ht="18.95" hidden="1" customHeight="1">
      <c r="A38" s="11" t="s">
        <v>166</v>
      </c>
      <c r="B38" s="11"/>
      <c r="C38" s="11"/>
      <c r="D38" s="13"/>
      <c r="E38" s="69">
        <v>586397</v>
      </c>
      <c r="F38" s="70"/>
      <c r="G38" s="99">
        <v>1906510</v>
      </c>
      <c r="H38" s="70"/>
      <c r="I38" s="69">
        <v>5208533</v>
      </c>
      <c r="J38" s="70"/>
      <c r="K38" s="69">
        <f>SUM(E38:I38)</f>
        <v>7701440</v>
      </c>
      <c r="L38" s="69"/>
    </row>
    <row r="39" spans="1:12" ht="18.95" hidden="1" customHeight="1">
      <c r="A39" s="11"/>
      <c r="B39" s="11"/>
      <c r="C39" s="11"/>
      <c r="D39" s="12"/>
      <c r="E39" s="63"/>
      <c r="F39" s="63"/>
      <c r="G39" s="63"/>
      <c r="H39" s="63"/>
      <c r="I39" s="63"/>
      <c r="J39" s="54"/>
      <c r="K39" s="63"/>
      <c r="L39" s="63"/>
    </row>
    <row r="40" spans="1:12" ht="18.95" hidden="1" customHeight="1">
      <c r="A40" s="11" t="s">
        <v>131</v>
      </c>
      <c r="B40" s="14"/>
      <c r="C40" s="14"/>
      <c r="D40" s="12"/>
      <c r="E40" s="64"/>
      <c r="F40" s="64"/>
      <c r="G40" s="64"/>
      <c r="H40" s="64"/>
      <c r="I40" s="64"/>
      <c r="J40" s="54"/>
      <c r="K40" s="64"/>
      <c r="L40" s="64"/>
    </row>
    <row r="41" spans="1:12" ht="18.95" hidden="1" customHeight="1">
      <c r="A41" s="20" t="s">
        <v>66</v>
      </c>
      <c r="B41" s="11"/>
      <c r="C41" s="11"/>
      <c r="D41" s="12"/>
      <c r="E41" s="82">
        <v>0</v>
      </c>
      <c r="F41" s="83"/>
      <c r="G41" s="82">
        <v>0</v>
      </c>
      <c r="H41" s="74"/>
      <c r="I41" s="72">
        <v>962361</v>
      </c>
      <c r="J41" s="71"/>
      <c r="K41" s="72">
        <f>SUM(E41:I41)</f>
        <v>962361</v>
      </c>
      <c r="L41" s="72"/>
    </row>
    <row r="42" spans="1:12" ht="18.95" hidden="1" customHeight="1">
      <c r="A42" s="11" t="s">
        <v>128</v>
      </c>
      <c r="B42" s="11"/>
      <c r="C42" s="11"/>
      <c r="D42" s="12"/>
      <c r="E42" s="58">
        <f>SUM(E41:E41)</f>
        <v>0</v>
      </c>
      <c r="F42" s="84"/>
      <c r="G42" s="58">
        <f>SUM(G41:G41)</f>
        <v>0</v>
      </c>
      <c r="H42" s="84"/>
      <c r="I42" s="85">
        <f>SUM(I41:I41)</f>
        <v>962361</v>
      </c>
      <c r="J42" s="78"/>
      <c r="K42" s="85">
        <f>SUM(E42:I42)</f>
        <v>962361</v>
      </c>
      <c r="L42" s="99"/>
    </row>
    <row r="43" spans="1:12" ht="18.95" hidden="1" customHeight="1">
      <c r="A43" s="47"/>
      <c r="B43" s="11"/>
      <c r="C43" s="11"/>
      <c r="D43" s="12"/>
      <c r="E43" s="87"/>
      <c r="F43" s="88"/>
      <c r="G43" s="88"/>
      <c r="H43" s="88"/>
      <c r="I43" s="88"/>
      <c r="J43" s="88"/>
      <c r="K43" s="88"/>
      <c r="L43" s="88"/>
    </row>
    <row r="44" spans="1:12" ht="18.95" hidden="1" customHeight="1" thickBot="1">
      <c r="A44" s="11" t="s">
        <v>165</v>
      </c>
      <c r="B44" s="11"/>
      <c r="C44" s="11"/>
      <c r="D44" s="13"/>
      <c r="E44" s="43">
        <f>E38+E42</f>
        <v>586397</v>
      </c>
      <c r="F44" s="78"/>
      <c r="G44" s="86">
        <f>G38+G42</f>
        <v>1906510</v>
      </c>
      <c r="H44" s="78"/>
      <c r="I44" s="43">
        <f>I38+I42</f>
        <v>6170894</v>
      </c>
      <c r="J44" s="78"/>
      <c r="K44" s="43">
        <f>SUM(E44:I44)</f>
        <v>8663801</v>
      </c>
      <c r="L44" s="15"/>
    </row>
  </sheetData>
  <mergeCells count="9">
    <mergeCell ref="E31:O31"/>
    <mergeCell ref="H32:I32"/>
    <mergeCell ref="E36:K36"/>
    <mergeCell ref="E10:O10"/>
    <mergeCell ref="E4:O4"/>
    <mergeCell ref="I5:K5"/>
    <mergeCell ref="I6:J6"/>
    <mergeCell ref="I7:J7"/>
    <mergeCell ref="E9:O9"/>
  </mergeCells>
  <pageMargins left="0.7" right="0.7" top="0.48" bottom="0.5" header="0.5" footer="0.5"/>
  <pageSetup paperSize="9" scale="94" firstPageNumber="9" orientation="landscape" useFirstPageNumber="1" r:id="rId1"/>
  <headerFooter alignWithMargins="0">
    <oddFooter>&amp;LThe accompanying notes are an integral part of these financial statements.
&amp;C&amp;P</oddFooter>
  </headerFooter>
  <rowBreaks count="1" manualBreakCount="1">
    <brk id="27" max="16383" man="1"/>
  </rowBreaks>
  <customProperties>
    <customPr name="OrphanNamesChecke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datasnipper xmlns="http://datasnipperlegacy" workbookId="dfa4f6e5-4805-40ab-b5cf-c9573ed3fbf6" dataSnipperSheetDeleted="false" guid="ed9e4ae6-cf39-4a8e-b021-97069a9c9b26" revision="2">
  <settings xmlns="" guid="87af118b-f095-45e8-8300-ad847869ac8e">
    <setting type="boolean" value="True" name="embed-documents" guid="41e6975d-8162-438e-81a9-82d01f40f94d"/>
  </settings>
</datasnipper>
</file>

<file path=customXml/item5.xml><?xml version="1.0" encoding="utf-8"?>
<datasnipper xmlns="http://datasnipper" xmlMigrated="true" guid="7bc3e614-5c09-4ebb-a3ce-84b689418b86" revision="3"/>
</file>

<file path=customXml/itemProps1.xml><?xml version="1.0" encoding="utf-8"?>
<ds:datastoreItem xmlns:ds="http://schemas.openxmlformats.org/officeDocument/2006/customXml" ds:itemID="{CF65088D-4740-489D-8FCC-021ADF90C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140C5F-5EC3-4C73-814A-F159C64E7A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6CD3F4-C1F7-4109-B24D-7B06001EB702}">
  <ds:schemaRefs>
    <ds:schemaRef ds:uri="http://schemas.microsoft.com/office/infopath/2007/PartnerControls"/>
    <ds:schemaRef ds:uri="http://schemas.microsoft.com/office/2006/documentManagement/types"/>
    <ds:schemaRef ds:uri="f6ba49b0-bcda-4796-8236-5b5cc1493ace"/>
    <ds:schemaRef ds:uri="http://purl.org/dc/elements/1.1/"/>
    <ds:schemaRef ds:uri="http://schemas.openxmlformats.org/package/2006/metadata/core-properties"/>
    <ds:schemaRef ds:uri="http://schemas.microsoft.com/sharepoint/v3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4243d5be-521d-4052-81ca-f0f31ea6f2da"/>
    <ds:schemaRef ds:uri="05716746-add9-412a-97a9-1b5167d151a3"/>
  </ds:schemaRefs>
</ds:datastoreItem>
</file>

<file path=customXml/itemProps4.xml><?xml version="1.0" encoding="utf-8"?>
<ds:datastoreItem xmlns:ds="http://schemas.openxmlformats.org/officeDocument/2006/customXml" ds:itemID="{55AE9ACF-2096-42D2-9374-DEA71AF103F5}">
  <ds:schemaRefs>
    <ds:schemaRef ds:uri="http://datasnipperlegacy"/>
    <ds:schemaRef ds:uri=""/>
  </ds:schemaRefs>
</ds:datastoreItem>
</file>

<file path=customXml/itemProps5.xml><?xml version="1.0" encoding="utf-8"?>
<ds:datastoreItem xmlns:ds="http://schemas.openxmlformats.org/officeDocument/2006/customXml" ds:itemID="{3DF41AAD-C775-4FCA-BBAA-8F5CD46C25E6}">
  <ds:schemaRefs>
    <ds:schemaRef ds:uri="http://datasnipper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BS 2-4</vt:lpstr>
      <vt:lpstr>PL (3 month) 5-6</vt:lpstr>
      <vt:lpstr>PL (9 month) 7-8</vt:lpstr>
      <vt:lpstr>SH 9</vt:lpstr>
      <vt:lpstr>SH 10</vt:lpstr>
      <vt:lpstr>SH-9</vt:lpstr>
      <vt:lpstr>SH 11</vt:lpstr>
      <vt:lpstr>SH 12</vt:lpstr>
      <vt:lpstr>SH-100</vt:lpstr>
      <vt:lpstr>CF 13-14</vt:lpstr>
      <vt:lpstr>sepa</vt:lpstr>
      <vt:lpstr>'BS 2-4'!Print_Area</vt:lpstr>
      <vt:lpstr>'CF 13-14'!Print_Area</vt:lpstr>
      <vt:lpstr>'PL (3 month) 5-6'!Print_Area</vt:lpstr>
      <vt:lpstr>'PL (9 month) 7-8'!Print_Area</vt:lpstr>
      <vt:lpstr>'SH 10'!Print_Area</vt:lpstr>
      <vt:lpstr>'SH 11'!Print_Area</vt:lpstr>
      <vt:lpstr>'SH 12'!Print_Area</vt:lpstr>
      <vt:lpstr>'SH 9'!Print_Area</vt:lpstr>
      <vt:lpstr>'SH-9'!Print_Area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2025-11-06T07:07:12Z</cp:lastPrinted>
  <dcterms:created xsi:type="dcterms:W3CDTF">2001-05-31T06:38:56Z</dcterms:created>
  <dcterms:modified xsi:type="dcterms:W3CDTF">2025-11-11T08:02:32Z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